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9720" windowHeight="11640" firstSheet="8" activeTab="15"/>
  </bookViews>
  <sheets>
    <sheet name="THANG 1.2019" sheetId="11" r:id="rId1"/>
    <sheet name="THANG 2.2019" sheetId="14" r:id="rId2"/>
    <sheet name="THANG 3.2019" sheetId="15" r:id="rId3"/>
    <sheet name="QUI I.2019" sheetId="16" r:id="rId4"/>
    <sheet name="THANG 4" sheetId="21" r:id="rId5"/>
    <sheet name="THANG 5" sheetId="22" r:id="rId6"/>
    <sheet name="THANG 6" sheetId="23" r:id="rId7"/>
    <sheet name="QUY II.2019" sheetId="24" r:id="rId8"/>
    <sheet name="THANG 7" sheetId="25" r:id="rId9"/>
    <sheet name="THANG 8" sheetId="26" r:id="rId10"/>
    <sheet name="THANG 9" sheetId="27" r:id="rId11"/>
    <sheet name="QUY III.2019" sheetId="28" r:id="rId12"/>
    <sheet name="THANG 10" sheetId="29" r:id="rId13"/>
    <sheet name="THANG 11" sheetId="30" r:id="rId14"/>
    <sheet name="THANG 12" sheetId="31" r:id="rId15"/>
    <sheet name="QUY IV 2019" sheetId="32" r:id="rId16"/>
  </sheets>
  <calcPr calcId="144525"/>
</workbook>
</file>

<file path=xl/calcChain.xml><?xml version="1.0" encoding="utf-8"?>
<calcChain xmlns="http://schemas.openxmlformats.org/spreadsheetml/2006/main">
  <c r="F16" i="32" l="1"/>
  <c r="F15" i="32"/>
  <c r="F14" i="32"/>
  <c r="F13" i="32"/>
  <c r="F12" i="32"/>
  <c r="F11" i="32"/>
  <c r="F10" i="32"/>
  <c r="F9" i="32"/>
  <c r="F8" i="32"/>
  <c r="F7" i="32"/>
  <c r="F6" i="32"/>
  <c r="F5" i="32"/>
  <c r="F4" i="32"/>
  <c r="C21" i="31"/>
  <c r="H17" i="31"/>
  <c r="J17" i="31" s="1"/>
  <c r="K17" i="31" s="1"/>
  <c r="F16" i="31"/>
  <c r="H16" i="31" s="1"/>
  <c r="F15" i="31"/>
  <c r="H15" i="31" s="1"/>
  <c r="K14" i="31"/>
  <c r="F14" i="31"/>
  <c r="H14" i="31" s="1"/>
  <c r="F13" i="31"/>
  <c r="H13" i="31" s="1"/>
  <c r="F12" i="31"/>
  <c r="H12" i="31" s="1"/>
  <c r="F11" i="31"/>
  <c r="H11" i="31" s="1"/>
  <c r="F10" i="31"/>
  <c r="H10" i="31" s="1"/>
  <c r="F9" i="31"/>
  <c r="H9" i="31" s="1"/>
  <c r="F8" i="31"/>
  <c r="H8" i="31" s="1"/>
  <c r="F7" i="31"/>
  <c r="H7" i="31" s="1"/>
  <c r="F6" i="31"/>
  <c r="H6" i="31" s="1"/>
  <c r="F5" i="31"/>
  <c r="H5" i="31" s="1"/>
  <c r="H17" i="30"/>
  <c r="J17" i="30" s="1"/>
  <c r="K17" i="30" s="1"/>
  <c r="F16" i="30"/>
  <c r="H16" i="30" s="1"/>
  <c r="F15" i="30"/>
  <c r="H15" i="30" s="1"/>
  <c r="K14" i="30"/>
  <c r="F14" i="30"/>
  <c r="H14" i="30" s="1"/>
  <c r="F13" i="30"/>
  <c r="H13" i="30" s="1"/>
  <c r="F12" i="30"/>
  <c r="H12" i="30" s="1"/>
  <c r="F11" i="30"/>
  <c r="H11" i="30" s="1"/>
  <c r="F10" i="30"/>
  <c r="H10" i="30" s="1"/>
  <c r="F9" i="30"/>
  <c r="H9" i="30" s="1"/>
  <c r="F8" i="30"/>
  <c r="H8" i="30" s="1"/>
  <c r="F7" i="30"/>
  <c r="H7" i="30" s="1"/>
  <c r="F6" i="30"/>
  <c r="H6" i="30" s="1"/>
  <c r="F5" i="30"/>
  <c r="H5" i="30" s="1"/>
  <c r="K17" i="29"/>
  <c r="K18" i="29"/>
  <c r="J17" i="29"/>
  <c r="H17" i="29"/>
  <c r="J6" i="29"/>
  <c r="J7" i="29"/>
  <c r="J8" i="29"/>
  <c r="J9" i="29"/>
  <c r="J10" i="29"/>
  <c r="F16" i="29"/>
  <c r="F15" i="29"/>
  <c r="K14" i="29"/>
  <c r="F14" i="29"/>
  <c r="H14" i="29" s="1"/>
  <c r="F13" i="29"/>
  <c r="H13" i="29" s="1"/>
  <c r="F12" i="29"/>
  <c r="H12" i="29" s="1"/>
  <c r="F11" i="29"/>
  <c r="H11" i="29" s="1"/>
  <c r="F10" i="29"/>
  <c r="H10" i="29" s="1"/>
  <c r="F9" i="29"/>
  <c r="H9" i="29" s="1"/>
  <c r="F8" i="29"/>
  <c r="H8" i="29" s="1"/>
  <c r="F7" i="29"/>
  <c r="H7" i="29" s="1"/>
  <c r="F6" i="29"/>
  <c r="H6" i="29" s="1"/>
  <c r="F5" i="29"/>
  <c r="H5" i="29" s="1"/>
  <c r="F17" i="32" l="1"/>
  <c r="C19" i="32"/>
  <c r="J5" i="31"/>
  <c r="K5" i="31" s="1"/>
  <c r="J6" i="31"/>
  <c r="K6" i="31" s="1"/>
  <c r="J7" i="31"/>
  <c r="K7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K13" i="31" s="1"/>
  <c r="J14" i="31"/>
  <c r="J15" i="31"/>
  <c r="K15" i="31" s="1"/>
  <c r="J16" i="31"/>
  <c r="K16" i="31" s="1"/>
  <c r="J5" i="30"/>
  <c r="K5" i="30" s="1"/>
  <c r="J6" i="30"/>
  <c r="K6" i="30" s="1"/>
  <c r="J7" i="30"/>
  <c r="K7" i="30" s="1"/>
  <c r="J8" i="30"/>
  <c r="K8" i="30" s="1"/>
  <c r="J9" i="30"/>
  <c r="K9" i="30" s="1"/>
  <c r="J10" i="30"/>
  <c r="K10" i="30" s="1"/>
  <c r="J11" i="30"/>
  <c r="K11" i="30" s="1"/>
  <c r="J12" i="30"/>
  <c r="K12" i="30" s="1"/>
  <c r="J13" i="30"/>
  <c r="K13" i="30" s="1"/>
  <c r="J14" i="30"/>
  <c r="J15" i="30"/>
  <c r="K15" i="30" s="1"/>
  <c r="J16" i="30"/>
  <c r="K16" i="30" s="1"/>
  <c r="J11" i="29"/>
  <c r="K11" i="29" s="1"/>
  <c r="J12" i="29"/>
  <c r="K12" i="29" s="1"/>
  <c r="J13" i="29"/>
  <c r="K13" i="29" s="1"/>
  <c r="J14" i="29"/>
  <c r="H15" i="29"/>
  <c r="J15" i="29" s="1"/>
  <c r="K15" i="29" s="1"/>
  <c r="H16" i="29"/>
  <c r="J16" i="29" s="1"/>
  <c r="K16" i="29" s="1"/>
  <c r="J5" i="29"/>
  <c r="K5" i="29" s="1"/>
  <c r="K6" i="29"/>
  <c r="K7" i="29"/>
  <c r="K8" i="29"/>
  <c r="K9" i="29"/>
  <c r="K10" i="29"/>
  <c r="K17" i="27"/>
  <c r="F15" i="28"/>
  <c r="F16" i="28"/>
  <c r="F14" i="28"/>
  <c r="F13" i="28"/>
  <c r="F12" i="28"/>
  <c r="F11" i="28"/>
  <c r="F10" i="28"/>
  <c r="F9" i="28"/>
  <c r="F8" i="28"/>
  <c r="F7" i="28"/>
  <c r="F6" i="28"/>
  <c r="F5" i="28"/>
  <c r="F4" i="28"/>
  <c r="K16" i="27"/>
  <c r="J16" i="27"/>
  <c r="H16" i="27"/>
  <c r="F16" i="27"/>
  <c r="K11" i="27"/>
  <c r="K11" i="26"/>
  <c r="K11" i="25"/>
  <c r="F19" i="23"/>
  <c r="F18" i="23"/>
  <c r="E19" i="22"/>
  <c r="E18" i="22"/>
  <c r="E18" i="21"/>
  <c r="E17" i="21"/>
  <c r="F13" i="24"/>
  <c r="F15" i="27"/>
  <c r="H15" i="27"/>
  <c r="K14" i="27"/>
  <c r="H14" i="27"/>
  <c r="F14" i="27"/>
  <c r="J14" i="27"/>
  <c r="F13" i="27"/>
  <c r="H13" i="27"/>
  <c r="F12" i="27"/>
  <c r="H12" i="27"/>
  <c r="H11" i="27"/>
  <c r="F11" i="27"/>
  <c r="H10" i="27"/>
  <c r="F10" i="27"/>
  <c r="J10" i="27"/>
  <c r="K10" i="27"/>
  <c r="F9" i="27"/>
  <c r="H9" i="27"/>
  <c r="F8" i="27"/>
  <c r="H8" i="27"/>
  <c r="J8" i="27"/>
  <c r="K8" i="27"/>
  <c r="F7" i="27"/>
  <c r="H7" i="27"/>
  <c r="J7" i="27"/>
  <c r="K7" i="27"/>
  <c r="F6" i="27"/>
  <c r="H6" i="27"/>
  <c r="J6" i="27"/>
  <c r="K6" i="27"/>
  <c r="F5" i="27"/>
  <c r="H5" i="27"/>
  <c r="J5" i="27"/>
  <c r="K5" i="27"/>
  <c r="F15" i="26"/>
  <c r="H15" i="26"/>
  <c r="K14" i="26"/>
  <c r="H14" i="26"/>
  <c r="F14" i="26"/>
  <c r="J14" i="26"/>
  <c r="H13" i="26"/>
  <c r="F13" i="26"/>
  <c r="J13" i="26"/>
  <c r="K13" i="26"/>
  <c r="H12" i="26"/>
  <c r="F12" i="26"/>
  <c r="J12" i="26"/>
  <c r="K12" i="26"/>
  <c r="H11" i="26"/>
  <c r="F11" i="26"/>
  <c r="H10" i="26"/>
  <c r="F10" i="26"/>
  <c r="J10" i="26"/>
  <c r="K10" i="26"/>
  <c r="F9" i="26"/>
  <c r="H9" i="26"/>
  <c r="H8" i="26"/>
  <c r="F8" i="26"/>
  <c r="J8" i="26"/>
  <c r="K8" i="26"/>
  <c r="H7" i="26"/>
  <c r="F7" i="26"/>
  <c r="J7" i="26"/>
  <c r="K7" i="26"/>
  <c r="H6" i="26"/>
  <c r="F6" i="26"/>
  <c r="J6" i="26"/>
  <c r="K6" i="26"/>
  <c r="H5" i="26"/>
  <c r="F5" i="26"/>
  <c r="J5" i="26"/>
  <c r="K5" i="26"/>
  <c r="H15" i="25"/>
  <c r="F15" i="25"/>
  <c r="J15" i="25"/>
  <c r="K15" i="25"/>
  <c r="K14" i="25"/>
  <c r="H14" i="25"/>
  <c r="F14" i="25"/>
  <c r="J14" i="25"/>
  <c r="H13" i="25"/>
  <c r="F13" i="25"/>
  <c r="J13" i="25"/>
  <c r="K13" i="25"/>
  <c r="H12" i="25"/>
  <c r="F12" i="25"/>
  <c r="J12" i="25"/>
  <c r="K12" i="25"/>
  <c r="F11" i="25"/>
  <c r="H11" i="25"/>
  <c r="F10" i="25"/>
  <c r="H10" i="25"/>
  <c r="J10" i="25"/>
  <c r="K10" i="25"/>
  <c r="F9" i="25"/>
  <c r="H9" i="25"/>
  <c r="F8" i="25"/>
  <c r="H8" i="25"/>
  <c r="F7" i="25"/>
  <c r="H7" i="25"/>
  <c r="F6" i="25"/>
  <c r="H6" i="25"/>
  <c r="F5" i="25"/>
  <c r="H5" i="25"/>
  <c r="F10" i="24"/>
  <c r="F14" i="24"/>
  <c r="F12" i="24"/>
  <c r="F11" i="24"/>
  <c r="F9" i="24"/>
  <c r="F8" i="24"/>
  <c r="F7" i="24"/>
  <c r="F6" i="24"/>
  <c r="F5" i="24"/>
  <c r="F4" i="24"/>
  <c r="F15" i="23"/>
  <c r="H15" i="23"/>
  <c r="K14" i="23"/>
  <c r="F14" i="23"/>
  <c r="H14" i="23"/>
  <c r="F13" i="23"/>
  <c r="H13" i="23"/>
  <c r="F12" i="23"/>
  <c r="H12" i="23"/>
  <c r="F11" i="23"/>
  <c r="H11" i="23"/>
  <c r="F10" i="23"/>
  <c r="H10" i="23"/>
  <c r="F9" i="23"/>
  <c r="H9" i="23"/>
  <c r="F8" i="23"/>
  <c r="H8" i="23"/>
  <c r="F7" i="23"/>
  <c r="H7" i="23"/>
  <c r="F6" i="23"/>
  <c r="H6" i="23"/>
  <c r="F5" i="23"/>
  <c r="H5" i="23"/>
  <c r="F15" i="22"/>
  <c r="H15" i="22"/>
  <c r="K14" i="22"/>
  <c r="F14" i="22"/>
  <c r="H14" i="22"/>
  <c r="F13" i="22"/>
  <c r="H13" i="22"/>
  <c r="F12" i="22"/>
  <c r="H12" i="22"/>
  <c r="F11" i="22"/>
  <c r="H11" i="22"/>
  <c r="F10" i="22"/>
  <c r="H10" i="22"/>
  <c r="F9" i="22"/>
  <c r="H9" i="22"/>
  <c r="F8" i="22"/>
  <c r="H8" i="22"/>
  <c r="F7" i="22"/>
  <c r="H7" i="22"/>
  <c r="F6" i="22"/>
  <c r="H6" i="22"/>
  <c r="F5" i="22"/>
  <c r="H5" i="22"/>
  <c r="F15" i="21"/>
  <c r="H15" i="21"/>
  <c r="J15" i="21"/>
  <c r="K15" i="21"/>
  <c r="K14" i="21"/>
  <c r="F14" i="21"/>
  <c r="H14" i="21"/>
  <c r="J14" i="21"/>
  <c r="F13" i="21"/>
  <c r="H13" i="21"/>
  <c r="J13" i="21"/>
  <c r="K13" i="21"/>
  <c r="F12" i="21"/>
  <c r="H12" i="21"/>
  <c r="J12" i="21"/>
  <c r="K12" i="21"/>
  <c r="F11" i="21"/>
  <c r="H11" i="21"/>
  <c r="F10" i="21"/>
  <c r="H10" i="21"/>
  <c r="J10" i="21"/>
  <c r="K10" i="21"/>
  <c r="F9" i="21"/>
  <c r="H9" i="21"/>
  <c r="J9" i="21"/>
  <c r="K9" i="21"/>
  <c r="F8" i="21"/>
  <c r="H8" i="21"/>
  <c r="J8" i="21"/>
  <c r="K8" i="21"/>
  <c r="F7" i="21"/>
  <c r="H7" i="21"/>
  <c r="J7" i="21"/>
  <c r="K7" i="21"/>
  <c r="F6" i="21"/>
  <c r="H6" i="21"/>
  <c r="J6" i="21"/>
  <c r="K6" i="21"/>
  <c r="F5" i="21"/>
  <c r="H5" i="21"/>
  <c r="J5" i="21"/>
  <c r="K5" i="21"/>
  <c r="F15" i="15"/>
  <c r="H15" i="15"/>
  <c r="J15" i="15"/>
  <c r="K15" i="15"/>
  <c r="K14" i="15"/>
  <c r="F14" i="15"/>
  <c r="H14" i="15"/>
  <c r="J14" i="15"/>
  <c r="F13" i="15"/>
  <c r="F12" i="15"/>
  <c r="H12" i="15"/>
  <c r="J12" i="15"/>
  <c r="K12" i="15"/>
  <c r="F11" i="15"/>
  <c r="F10" i="15"/>
  <c r="J10" i="15"/>
  <c r="K10" i="15"/>
  <c r="F9" i="15"/>
  <c r="F8" i="15"/>
  <c r="F7" i="15"/>
  <c r="F6" i="15"/>
  <c r="J6" i="15"/>
  <c r="K6" i="15"/>
  <c r="F5" i="15"/>
  <c r="F15" i="14"/>
  <c r="J15" i="14"/>
  <c r="K15" i="14"/>
  <c r="K14" i="14"/>
  <c r="F14" i="14"/>
  <c r="J14" i="14"/>
  <c r="F13" i="14"/>
  <c r="F12" i="14"/>
  <c r="F11" i="14"/>
  <c r="F10" i="14"/>
  <c r="J10" i="14"/>
  <c r="K10" i="14"/>
  <c r="F9" i="14"/>
  <c r="F8" i="14"/>
  <c r="F7" i="14"/>
  <c r="F6" i="14"/>
  <c r="J6" i="14"/>
  <c r="K6" i="14"/>
  <c r="F5" i="14"/>
  <c r="H15" i="11"/>
  <c r="J15" i="11"/>
  <c r="K15" i="11"/>
  <c r="K14" i="11"/>
  <c r="F13" i="16"/>
  <c r="F12" i="16"/>
  <c r="F10" i="16"/>
  <c r="F8" i="16"/>
  <c r="F4" i="16"/>
  <c r="F9" i="16"/>
  <c r="F5" i="16"/>
  <c r="F6" i="16"/>
  <c r="F7" i="16"/>
  <c r="F11" i="16"/>
  <c r="F14" i="16"/>
  <c r="M20" i="14"/>
  <c r="M21" i="14"/>
  <c r="F15" i="11"/>
  <c r="F14" i="11"/>
  <c r="J14" i="11"/>
  <c r="F13" i="11"/>
  <c r="F12" i="11"/>
  <c r="H12" i="11"/>
  <c r="J12" i="11"/>
  <c r="K12" i="11"/>
  <c r="F11" i="11"/>
  <c r="F10" i="11"/>
  <c r="J10" i="11"/>
  <c r="K10" i="11"/>
  <c r="F9" i="11"/>
  <c r="H9" i="11"/>
  <c r="J9" i="11"/>
  <c r="K9" i="11"/>
  <c r="F8" i="11"/>
  <c r="F7" i="11"/>
  <c r="H7" i="11"/>
  <c r="J7" i="11"/>
  <c r="K7" i="11"/>
  <c r="F6" i="11"/>
  <c r="F5" i="11"/>
  <c r="H5" i="11"/>
  <c r="J5" i="11"/>
  <c r="H11" i="11"/>
  <c r="J11" i="11"/>
  <c r="K11" i="11"/>
  <c r="H13" i="11"/>
  <c r="J13" i="11"/>
  <c r="K13" i="11"/>
  <c r="H6" i="11"/>
  <c r="J6" i="11"/>
  <c r="K6" i="11"/>
  <c r="H8" i="11"/>
  <c r="J8" i="11"/>
  <c r="K8" i="11"/>
  <c r="H10" i="11"/>
  <c r="H14" i="11"/>
  <c r="F15" i="16"/>
  <c r="C17" i="16"/>
  <c r="H5" i="15"/>
  <c r="J5" i="15"/>
  <c r="H6" i="15"/>
  <c r="H7" i="15"/>
  <c r="J7" i="15"/>
  <c r="K7" i="15"/>
  <c r="H8" i="15"/>
  <c r="J8" i="15"/>
  <c r="K8" i="15"/>
  <c r="H9" i="15"/>
  <c r="J9" i="15"/>
  <c r="K9" i="15"/>
  <c r="H10" i="15"/>
  <c r="H11" i="15"/>
  <c r="J11" i="15"/>
  <c r="K11" i="15"/>
  <c r="H13" i="15"/>
  <c r="J13" i="15"/>
  <c r="K13" i="15"/>
  <c r="H5" i="14"/>
  <c r="J5" i="14"/>
  <c r="H6" i="14"/>
  <c r="H7" i="14"/>
  <c r="J7" i="14"/>
  <c r="K7" i="14"/>
  <c r="H8" i="14"/>
  <c r="J8" i="14"/>
  <c r="K8" i="14"/>
  <c r="H9" i="14"/>
  <c r="J9" i="14"/>
  <c r="K9" i="14"/>
  <c r="H10" i="14"/>
  <c r="H11" i="14"/>
  <c r="J11" i="14"/>
  <c r="K11" i="14"/>
  <c r="H12" i="14"/>
  <c r="J12" i="14"/>
  <c r="K12" i="14"/>
  <c r="H13" i="14"/>
  <c r="J13" i="14"/>
  <c r="K13" i="14"/>
  <c r="H14" i="14"/>
  <c r="H15" i="14"/>
  <c r="K5" i="15"/>
  <c r="K16" i="15"/>
  <c r="J16" i="15"/>
  <c r="K5" i="11"/>
  <c r="J16" i="11"/>
  <c r="J16" i="14"/>
  <c r="K5" i="14"/>
  <c r="K16" i="14"/>
  <c r="C18" i="14"/>
  <c r="C19" i="14"/>
  <c r="K16" i="11"/>
  <c r="N15" i="11"/>
  <c r="C19" i="15"/>
  <c r="C18" i="15"/>
  <c r="D18" i="11"/>
  <c r="D19" i="11"/>
  <c r="J5" i="25"/>
  <c r="K5" i="25"/>
  <c r="J6" i="25"/>
  <c r="K6" i="25"/>
  <c r="J7" i="25"/>
  <c r="K7" i="25"/>
  <c r="K16" i="25"/>
  <c r="J8" i="25"/>
  <c r="K8" i="25"/>
  <c r="J9" i="25"/>
  <c r="K9" i="25"/>
  <c r="F15" i="24"/>
  <c r="C17" i="24"/>
  <c r="C18" i="24"/>
  <c r="J5" i="23"/>
  <c r="J6" i="23"/>
  <c r="K6" i="23"/>
  <c r="J7" i="23"/>
  <c r="K7" i="23"/>
  <c r="J8" i="23"/>
  <c r="K8" i="23"/>
  <c r="J9" i="23"/>
  <c r="K9" i="23"/>
  <c r="J10" i="23"/>
  <c r="K10" i="23"/>
  <c r="K11" i="23"/>
  <c r="J12" i="23"/>
  <c r="K12" i="23"/>
  <c r="J13" i="23"/>
  <c r="K13" i="23"/>
  <c r="J14" i="23"/>
  <c r="J15" i="23"/>
  <c r="K15" i="23"/>
  <c r="J5" i="22"/>
  <c r="J6" i="22"/>
  <c r="K6" i="22"/>
  <c r="J7" i="22"/>
  <c r="K7" i="22"/>
  <c r="J8" i="22"/>
  <c r="K8" i="22"/>
  <c r="J9" i="22"/>
  <c r="K9" i="22"/>
  <c r="J10" i="22"/>
  <c r="K10" i="22"/>
  <c r="K11" i="22"/>
  <c r="J12" i="22"/>
  <c r="K12" i="22"/>
  <c r="J13" i="22"/>
  <c r="K13" i="22"/>
  <c r="J14" i="22"/>
  <c r="J15" i="22"/>
  <c r="K15" i="22"/>
  <c r="K11" i="21"/>
  <c r="K5" i="23"/>
  <c r="K16" i="23"/>
  <c r="K5" i="22"/>
  <c r="K16" i="22"/>
  <c r="C18" i="16"/>
  <c r="K16" i="21"/>
  <c r="C19" i="28"/>
  <c r="J12" i="27"/>
  <c r="K12" i="27"/>
  <c r="J13" i="27"/>
  <c r="K13" i="27"/>
  <c r="J15" i="27"/>
  <c r="K15" i="27"/>
  <c r="J9" i="27"/>
  <c r="K9" i="27"/>
  <c r="J9" i="26"/>
  <c r="K9" i="26"/>
  <c r="J15" i="26"/>
  <c r="K15" i="26"/>
  <c r="K16" i="26"/>
  <c r="C18" i="25"/>
  <c r="C19" i="25"/>
  <c r="C18" i="28"/>
  <c r="C20" i="27"/>
  <c r="C19" i="27"/>
  <c r="C19" i="26"/>
  <c r="C18" i="26"/>
  <c r="C20" i="32" l="1"/>
  <c r="K18" i="31"/>
  <c r="K18" i="30"/>
  <c r="C21" i="29"/>
  <c r="C20" i="29"/>
  <c r="C20" i="31" l="1"/>
  <c r="C21" i="30"/>
  <c r="C20" i="30"/>
</calcChain>
</file>

<file path=xl/comments1.xml><?xml version="1.0" encoding="utf-8"?>
<comments xmlns="http://schemas.openxmlformats.org/spreadsheetml/2006/main">
  <authors>
    <author>Admin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0.5%</t>
        </r>
      </text>
    </comment>
  </commentList>
</comments>
</file>

<file path=xl/sharedStrings.xml><?xml version="1.0" encoding="utf-8"?>
<sst xmlns="http://schemas.openxmlformats.org/spreadsheetml/2006/main" count="589" uniqueCount="82">
  <si>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</si>
  <si>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</si>
  <si>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</si>
  <si>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</si>
  <si>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</si>
  <si>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</si>
  <si>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</si>
  <si>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</si>
  <si>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</si>
  <si>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</si>
  <si>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</si>
  <si>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</si>
  <si>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</si>
  <si>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</si>
  <si>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</si>
  <si>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</si>
  <si>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</si>
  <si>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</si>
  <si>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</si>
  <si>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</si>
  <si>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</si>
  <si>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</si>
  <si>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</si>
  <si>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</si>
  <si>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</si>
  <si>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</si>
  <si>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</si>
  <si>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</si>
  <si>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</si>
  <si>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</si>
  <si>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</si>
  <si>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</si>
  <si>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02 năm 2019</t>
    </r>
  </si>
  <si>
    <t>TP.Hồ Chí Minh, ngày     tháng     năm 2019</t>
  </si>
  <si>
    <t xml:space="preserve">T/M CHI BỘ 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</si>
  <si>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3 năm 2019</t>
    </r>
  </si>
  <si>
    <t>TP.Hồ Chí Minh, ngày     tháng    năm 2019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</si>
  <si>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 năm 2019</t>
    </r>
  </si>
  <si>
    <t>Đảng phí
tháng 3</t>
  </si>
  <si>
    <t>Đảng phí Quý I</t>
  </si>
  <si>
    <t>Đảng phí
tháng 01</t>
  </si>
  <si>
    <t>Đảng phí
tháng 02</t>
  </si>
  <si>
    <t>ĐẢNG BỘ TRƯỜNG CAO ĐẲNG 
LÝ TỰ TRỌNG THÀNH PHỐ HỒ CHÍ MINH
CHI BỘ 1
*</t>
  </si>
  <si>
    <t>- Chi bộ trích lại 30% tiền thu đảng phí:</t>
  </si>
  <si>
    <t>- Chi bộ nộp lên đảng bộ trường 70%:</t>
  </si>
  <si>
    <t xml:space="preserve">                 Đỗ Thị Thơm</t>
  </si>
  <si>
    <t xml:space="preserve">                    Trần Kim Thu Liễu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</si>
  <si>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</si>
  <si>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6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</si>
  <si>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4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</si>
  <si>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 5 năm 2019</t>
    </r>
  </si>
  <si>
    <t>- Chi bộ nộp lên đảng bộ 70% tiền thu đảng phí</t>
  </si>
  <si>
    <t>- Chi bộ nộp lên đảng bộ 70 % tiền thu đảng phí:</t>
  </si>
  <si>
    <t xml:space="preserve">- Chi bộ nộp lên đảng bộ 70% tiền thu đảng phí </t>
  </si>
  <si>
    <t>Chi bộ trích lại 30% tiền thu đảng phí:</t>
  </si>
  <si>
    <t>Đảng phí Quý 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</si>
  <si>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II năm 2019</t>
    </r>
  </si>
  <si>
    <t>Đảng phí
tháng 04</t>
  </si>
  <si>
    <t>Đảng phí
tháng 05</t>
  </si>
  <si>
    <r>
      <t>Trần</t>
    </r>
    <r>
      <rPr>
        <sz val="13"/>
        <color indexed="10"/>
        <rFont val="Times New Roman"/>
        <family val="1"/>
      </rPr>
      <t xml:space="preserve"> </t>
    </r>
    <r>
      <rPr>
        <sz val="13"/>
        <rFont val="Times New Roman"/>
        <family val="1"/>
      </rPr>
      <t>Hồng Thu</t>
    </r>
  </si>
  <si>
    <t>Giang Phi Hùng</t>
  </si>
  <si>
    <t>Đảng phí
tháng 07</t>
  </si>
  <si>
    <t>Đảng phí
tháng 08</t>
  </si>
  <si>
    <t>Đảng phí
tháng 09</t>
  </si>
  <si>
    <t>Đảng phí Quý III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</si>
  <si>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8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</si>
  <si>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9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</si>
  <si>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7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</si>
  <si>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III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</si>
  <si>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10 năm 2019</t>
    </r>
  </si>
  <si>
    <t>Lữ Xuân Trang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</si>
  <si>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11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</si>
  <si>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12 năm 2019</t>
    </r>
  </si>
  <si>
    <t xml:space="preserve">Chi bộ trích lại 30% </t>
  </si>
  <si>
    <t xml:space="preserve">- Chi bộ nộp lên đảng bộ 70% 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</si>
  <si>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IV năm 2019</t>
    </r>
  </si>
  <si>
    <t>Đảng phí
tháng 10</t>
  </si>
  <si>
    <t>Đảng phí
tháng 11</t>
  </si>
  <si>
    <t>Đảng phí
tháng 12</t>
  </si>
  <si>
    <t>Đảng phí Quý IV</t>
  </si>
  <si>
    <t>- Chi bộ trích lại 30%</t>
  </si>
  <si>
    <t>- Chi bộ nộp đảng bộ trường 70%: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</si>
</sst>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6" fillId="0" borderId="0" applyFont="0" applyFill="0" applyBorder="0" applyAlignment="0" applyProtection="0"/>
    <xf numFmtId="0" fontId="3" fillId="0" borderId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43" fontId="4" fillId="0" borderId="0" xfId="0" applyNumberFormat="1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Border="1"/>
    <xf numFmtId="0" fontId="19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/>
    <xf numFmtId="0" fontId="8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4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9" fontId="4" fillId="3" borderId="1" xfId="4" applyFont="1" applyFill="1" applyBorder="1" applyAlignment="1">
      <alignment horizontal="right" vertical="center"/>
    </xf>
    <xf numFmtId="9" fontId="4" fillId="3" borderId="1" xfId="0" applyNumberFormat="1" applyFont="1" applyFill="1" applyBorder="1" applyAlignment="1">
      <alignment horizontal="right" vertical="center"/>
    </xf>
    <xf numFmtId="165" fontId="4" fillId="3" borderId="1" xfId="1" applyNumberFormat="1" applyFont="1" applyFill="1" applyBorder="1" applyAlignment="1">
      <alignment horizontal="right" vertical="center"/>
    </xf>
    <xf numFmtId="164" fontId="4" fillId="3" borderId="1" xfId="1" applyNumberFormat="1" applyFont="1" applyFill="1" applyBorder="1" applyAlignment="1">
      <alignment horizontal="right" vertical="center"/>
    </xf>
    <xf numFmtId="0" fontId="20" fillId="3" borderId="0" xfId="0" applyFont="1" applyFill="1" applyAlignment="1">
      <alignment vertical="center"/>
    </xf>
    <xf numFmtId="9" fontId="4" fillId="3" borderId="1" xfId="3" applyFont="1" applyFill="1" applyBorder="1" applyAlignment="1">
      <alignment horizontal="right" vertical="center"/>
    </xf>
    <xf numFmtId="164" fontId="17" fillId="3" borderId="0" xfId="0" applyNumberFormat="1" applyFont="1" applyFill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5" fillId="3" borderId="1" xfId="0" applyNumberFormat="1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3" fontId="4" fillId="3" borderId="1" xfId="0" applyNumberFormat="1" applyFont="1" applyFill="1" applyBorder="1" applyAlignment="1">
      <alignment horizontal="right" vertical="center"/>
    </xf>
    <xf numFmtId="3" fontId="4" fillId="3" borderId="1" xfId="4" applyNumberFormat="1" applyFont="1" applyFill="1" applyBorder="1" applyAlignment="1">
      <alignment horizontal="right" vertical="center"/>
    </xf>
    <xf numFmtId="3" fontId="4" fillId="3" borderId="1" xfId="1" applyNumberFormat="1" applyFont="1" applyFill="1" applyBorder="1" applyAlignment="1">
      <alignment horizontal="right" vertical="center"/>
    </xf>
    <xf numFmtId="3" fontId="4" fillId="3" borderId="1" xfId="3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4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165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/>
    </xf>
    <xf numFmtId="9" fontId="13" fillId="3" borderId="1" xfId="3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quotePrefix="1" applyFont="1" applyAlignment="1">
      <alignment vertical="center"/>
    </xf>
    <xf numFmtId="0" fontId="22" fillId="0" borderId="0" xfId="0" applyFont="1"/>
    <xf numFmtId="0" fontId="13" fillId="0" borderId="0" xfId="0" applyFont="1"/>
    <xf numFmtId="43" fontId="13" fillId="0" borderId="0" xfId="0" applyNumberFormat="1" applyFont="1"/>
    <xf numFmtId="0" fontId="1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3" fillId="0" borderId="0" xfId="0" quotePrefix="1" applyFont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23" fillId="0" borderId="0" xfId="0" applyFont="1" applyAlignment="1"/>
    <xf numFmtId="0" fontId="13" fillId="3" borderId="1" xfId="0" applyFont="1" applyFill="1" applyBorder="1" applyAlignment="1">
      <alignment horizontal="right" vertical="center"/>
    </xf>
    <xf numFmtId="9" fontId="13" fillId="3" borderId="1" xfId="4" applyFont="1" applyFill="1" applyBorder="1" applyAlignment="1">
      <alignment horizontal="right" vertical="center"/>
    </xf>
    <xf numFmtId="9" fontId="13" fillId="3" borderId="1" xfId="0" applyNumberFormat="1" applyFont="1" applyFill="1" applyBorder="1" applyAlignment="1">
      <alignment horizontal="right" vertical="center"/>
    </xf>
    <xf numFmtId="165" fontId="13" fillId="3" borderId="1" xfId="1" applyNumberFormat="1" applyFont="1" applyFill="1" applyBorder="1" applyAlignment="1">
      <alignment horizontal="right" vertical="center"/>
    </xf>
    <xf numFmtId="164" fontId="13" fillId="3" borderId="1" xfId="1" applyNumberFormat="1" applyFont="1" applyFill="1" applyBorder="1" applyAlignment="1">
      <alignment horizontal="right" vertical="center"/>
    </xf>
    <xf numFmtId="9" fontId="13" fillId="3" borderId="1" xfId="3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13" fillId="0" borderId="0" xfId="0" applyNumberFormat="1" applyFont="1"/>
    <xf numFmtId="37" fontId="8" fillId="0" borderId="0" xfId="0" applyNumberFormat="1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right" vertical="center"/>
    </xf>
    <xf numFmtId="3" fontId="13" fillId="3" borderId="1" xfId="4" applyNumberFormat="1" applyFont="1" applyFill="1" applyBorder="1" applyAlignment="1">
      <alignment horizontal="right" vertical="center"/>
    </xf>
    <xf numFmtId="3" fontId="13" fillId="3" borderId="1" xfId="1" applyNumberFormat="1" applyFont="1" applyFill="1" applyBorder="1" applyAlignment="1">
      <alignment horizontal="right" vertical="center"/>
    </xf>
    <xf numFmtId="3" fontId="13" fillId="3" borderId="1" xfId="3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right" vertical="center" wrapText="1"/>
    </xf>
    <xf numFmtId="164" fontId="24" fillId="3" borderId="1" xfId="1" applyNumberFormat="1" applyFont="1" applyFill="1" applyBorder="1" applyAlignment="1">
      <alignment horizontal="right" vertical="center"/>
    </xf>
    <xf numFmtId="3" fontId="4" fillId="5" borderId="4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left" vertical="center"/>
    </xf>
    <xf numFmtId="4" fontId="4" fillId="3" borderId="1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quotePrefix="1" applyFont="1" applyAlignment="1">
      <alignment horizontal="left" vertical="center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5" fillId="0" borderId="5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164" fontId="5" fillId="3" borderId="7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164" fontId="8" fillId="3" borderId="2" xfId="1" applyNumberFormat="1" applyFont="1" applyFill="1" applyBorder="1" applyAlignment="1">
      <alignment horizontal="center"/>
    </xf>
    <xf numFmtId="164" fontId="8" fillId="3" borderId="7" xfId="1" applyNumberFormat="1" applyFont="1" applyFill="1" applyBorder="1" applyAlignment="1">
      <alignment horizontal="center"/>
    </xf>
    <xf numFmtId="164" fontId="8" fillId="3" borderId="6" xfId="1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3" fillId="0" borderId="3" xfId="0" quotePrefix="1" applyFont="1" applyBorder="1" applyAlignment="1">
      <alignment horizontal="left" vertical="center"/>
    </xf>
    <xf numFmtId="0" fontId="13" fillId="0" borderId="1" xfId="0" quotePrefix="1" applyFont="1" applyBorder="1" applyAlignment="1">
      <alignment horizontal="left" vertical="center"/>
    </xf>
    <xf numFmtId="37" fontId="8" fillId="0" borderId="3" xfId="0" applyNumberFormat="1" applyFont="1" applyBorder="1" applyAlignment="1">
      <alignment horizontal="center" vertical="center"/>
    </xf>
    <xf numFmtId="37" fontId="8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37" fontId="8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quotePrefix="1" applyFont="1" applyAlignment="1">
      <alignment horizontal="left" vertical="center"/>
    </xf>
    <xf numFmtId="43" fontId="8" fillId="0" borderId="0" xfId="0" applyNumberFormat="1" applyFont="1" applyAlignment="1">
      <alignment horizontal="center" vertical="center"/>
    </xf>
    <xf numFmtId="164" fontId="8" fillId="3" borderId="2" xfId="1" applyNumberFormat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164" fontId="8" fillId="3" borderId="6" xfId="1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688603</xdr:colOff>
      <xdr:row>0</xdr:row>
      <xdr:rowOff>468407</xdr:rowOff>
    </xdr:from>
    <xdr:to>
      <xdr:col>9</xdr:col>
      <xdr:colOff>733425</xdr:colOff>
      <xdr:row>0</xdr:row>
      <xdr:rowOff>468407</xdr:rowOff>
    </xdr:to>
    <xdr:cxnSp macro="">
      <xdr:nvCxnSpPr>
        <xdr:cNvPr id="3" name="Straight Connector 2"/>
        <xdr:cNvCxnSpPr/>
      </xdr:nvCxnSpPr>
      <xdr:spPr>
        <a:xfrm>
          <a:off x="6241678" y="468407"/>
          <a:ext cx="18640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914400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688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4" name="Straight Connector 3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450478</xdr:colOff>
      <xdr:row>0</xdr:row>
      <xdr:rowOff>458881</xdr:rowOff>
    </xdr:from>
    <xdr:to>
      <xdr:col>9</xdr:col>
      <xdr:colOff>450478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717678" y="458881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155703" y="477931"/>
          <a:ext cx="16545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8935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4650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70303" y="468406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489078" y="477931"/>
          <a:ext cx="19402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Normal="100" workbookViewId="0">
      <pane ySplit="4" topLeftCell="A5" activePane="bottomLeft" state="frozen"/>
      <selection activeCell="J5" sqref="A1:K16"/>
      <selection pane="bottomLeft" activeCell="F9" sqref="F9"/>
    </sheetView>
  </sheetViews>
  <sheetFormatPr defaultRowHeight="15" x14ac:dyDescent="0.25"/>
  <cols>
    <col min="1" max="1" width="6.5703125" customWidth="1"/>
    <col min="2" max="2" width="24.42578125" customWidth="1"/>
    <col min="3" max="3" width="9.7109375" style="1" customWidth="1"/>
    <col min="4" max="4" width="10.140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4.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4" ht="50.25" customHeight="1" x14ac:dyDescent="0.25">
      <c r="A2" s="113" t="s">
        <v>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  <c r="N15" s="42">
        <f>SUM(K5:K15)</f>
        <v>808460.55040000007</v>
      </c>
    </row>
    <row r="16" spans="1:14" s="16" customFormat="1" ht="20.100000000000001" customHeight="1" x14ac:dyDescent="0.25">
      <c r="A16" s="118" t="s">
        <v>7</v>
      </c>
      <c r="B16" s="119"/>
      <c r="C16" s="119"/>
      <c r="D16" s="119"/>
      <c r="E16" s="119"/>
      <c r="F16" s="119"/>
      <c r="G16" s="119"/>
      <c r="H16" s="119"/>
      <c r="I16" s="120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10" t="s">
        <v>43</v>
      </c>
      <c r="B18" s="110"/>
      <c r="C18" s="110"/>
      <c r="D18" s="43">
        <f>K16*30%</f>
        <v>242538.16512000002</v>
      </c>
      <c r="E18" s="44" t="s">
        <v>26</v>
      </c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10" t="s">
        <v>44</v>
      </c>
      <c r="B19" s="110"/>
      <c r="C19" s="110"/>
      <c r="D19" s="43">
        <f>K16*70%</f>
        <v>565922.38528000005</v>
      </c>
      <c r="E19" s="44" t="s">
        <v>26</v>
      </c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A21" s="106"/>
      <c r="B21" s="106"/>
      <c r="C21"/>
      <c r="G21" s="107" t="s">
        <v>33</v>
      </c>
      <c r="H21" s="107"/>
      <c r="I21" s="107"/>
      <c r="J21" s="107"/>
      <c r="K21" s="107"/>
      <c r="L21" s="20"/>
      <c r="M21" s="20"/>
      <c r="N21" s="20"/>
      <c r="O21" s="20"/>
    </row>
    <row r="22" spans="1:15" s="19" customFormat="1" ht="15.75" x14ac:dyDescent="0.25">
      <c r="A22" s="108" t="s">
        <v>29</v>
      </c>
      <c r="B22" s="108"/>
      <c r="C22" s="108"/>
      <c r="D22" s="108"/>
      <c r="E22" s="108"/>
      <c r="F22" s="108"/>
      <c r="G22" s="108" t="s">
        <v>34</v>
      </c>
      <c r="H22" s="108"/>
      <c r="I22" s="108"/>
      <c r="J22" s="108"/>
      <c r="K22" s="108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09" t="s">
        <v>28</v>
      </c>
      <c r="H23" s="109"/>
      <c r="I23" s="109"/>
      <c r="J23" s="109"/>
      <c r="K23" s="109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103" t="s">
        <v>45</v>
      </c>
      <c r="C25" s="104"/>
      <c r="D25" s="104"/>
      <c r="G25"/>
      <c r="H25"/>
      <c r="I25"/>
      <c r="J25"/>
      <c r="K25"/>
    </row>
    <row r="26" spans="1:15" s="19" customFormat="1" ht="15.75" x14ac:dyDescent="0.25">
      <c r="A26"/>
      <c r="B26" s="104"/>
      <c r="C26" s="104"/>
      <c r="D26" s="104"/>
      <c r="G26"/>
      <c r="H26" s="103" t="s">
        <v>10</v>
      </c>
      <c r="I26" s="104"/>
      <c r="J26" s="104"/>
      <c r="K26"/>
    </row>
    <row r="27" spans="1:15" s="19" customFormat="1" ht="15.75" x14ac:dyDescent="0.25">
      <c r="A27"/>
      <c r="B27" s="104"/>
      <c r="C27" s="104"/>
      <c r="D27" s="104"/>
      <c r="G27"/>
      <c r="H27" s="104"/>
      <c r="I27" s="104"/>
      <c r="J27" s="104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8.75" x14ac:dyDescent="0.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</row>
    <row r="30" spans="1:15" s="19" customFormat="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  <row r="31" spans="1:15" s="19" customFormat="1" ht="15.75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15.75" x14ac:dyDescent="0.25">
      <c r="A32" s="6"/>
      <c r="B32" s="6"/>
      <c r="C32" s="6"/>
      <c r="D32" s="6"/>
      <c r="E32" s="6"/>
      <c r="F32" s="6"/>
      <c r="G32" s="6"/>
      <c r="H32" s="6"/>
      <c r="I32" s="8"/>
      <c r="J32" s="6"/>
      <c r="K32" s="6"/>
    </row>
    <row r="33" spans="1:11" s="19" customFormat="1" ht="15.75" x14ac:dyDescent="0.25">
      <c r="A33" s="6"/>
      <c r="B33" s="6"/>
      <c r="C33" s="7"/>
      <c r="D33" s="6"/>
      <c r="E33" s="6"/>
      <c r="F33" s="6"/>
      <c r="G33" s="6"/>
      <c r="H33" s="6"/>
      <c r="I33" s="6"/>
      <c r="J33" s="6"/>
      <c r="K33" s="6"/>
    </row>
    <row r="34" spans="1:11" s="19" customFormat="1" ht="15.75" x14ac:dyDescent="0.25">
      <c r="C34" s="21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</sheetData>
  <mergeCells count="17">
    <mergeCell ref="A18:C18"/>
    <mergeCell ref="A19:C19"/>
    <mergeCell ref="A1:F1"/>
    <mergeCell ref="G1:K1"/>
    <mergeCell ref="A2:K2"/>
    <mergeCell ref="E3:F3"/>
    <mergeCell ref="G3:H3"/>
    <mergeCell ref="A16:I16"/>
    <mergeCell ref="B25:D27"/>
    <mergeCell ref="H26:J27"/>
    <mergeCell ref="A29:F29"/>
    <mergeCell ref="G29:K29"/>
    <mergeCell ref="A21:B21"/>
    <mergeCell ref="G21:K21"/>
    <mergeCell ref="A22:F22"/>
    <mergeCell ref="G22:K22"/>
    <mergeCell ref="G23:K2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zoomScaleNormal="100" workbookViewId="0">
      <pane ySplit="4" topLeftCell="A5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4" ht="50.25" customHeight="1" x14ac:dyDescent="0.25">
      <c r="A2" s="113" t="s">
        <v>32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16" customFormat="1" ht="20.100000000000001" customHeight="1" x14ac:dyDescent="0.25">
      <c r="A16" s="118" t="s">
        <v>7</v>
      </c>
      <c r="B16" s="119"/>
      <c r="C16" s="119"/>
      <c r="D16" s="119"/>
      <c r="E16" s="119"/>
      <c r="F16" s="119"/>
      <c r="G16" s="119"/>
      <c r="H16" s="119"/>
      <c r="I16" s="120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10" t="s">
        <v>43</v>
      </c>
      <c r="B18" s="110"/>
      <c r="C18" s="43">
        <f>K16*30%</f>
        <v>242538.16512000002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10" t="s">
        <v>44</v>
      </c>
      <c r="B19" s="110"/>
      <c r="C19" s="43">
        <f>K16*70%</f>
        <v>565922.38528000005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29.25" customHeight="1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>
        <f>790861*2+797764</f>
        <v>2379486</v>
      </c>
      <c r="N20" s="13"/>
      <c r="O20" s="20"/>
    </row>
    <row r="21" spans="1:15" s="19" customFormat="1" ht="15.75" x14ac:dyDescent="0.25">
      <c r="C21"/>
      <c r="G21" s="107" t="s">
        <v>33</v>
      </c>
      <c r="H21" s="107"/>
      <c r="I21" s="107"/>
      <c r="J21" s="107"/>
      <c r="K21" s="107"/>
      <c r="L21" s="29"/>
      <c r="M21" s="20">
        <f>M20-2397486</f>
        <v>-18000</v>
      </c>
      <c r="N21" s="20"/>
      <c r="O21" s="20"/>
    </row>
    <row r="22" spans="1:15" s="19" customFormat="1" ht="15.75" x14ac:dyDescent="0.25">
      <c r="A22" s="108" t="s">
        <v>29</v>
      </c>
      <c r="B22" s="108"/>
      <c r="C22" s="108"/>
      <c r="D22" s="108"/>
      <c r="E22" s="108"/>
      <c r="F22" s="108"/>
      <c r="G22" s="108" t="s">
        <v>34</v>
      </c>
      <c r="H22" s="108"/>
      <c r="I22" s="108"/>
      <c r="J22" s="108"/>
      <c r="K22" s="108"/>
      <c r="L22" s="27"/>
      <c r="M22" s="20"/>
      <c r="N22" s="20"/>
      <c r="O22" s="20"/>
    </row>
    <row r="23" spans="1:15" s="19" customFormat="1" ht="16.5" x14ac:dyDescent="0.25">
      <c r="A23"/>
      <c r="B23"/>
      <c r="C23"/>
      <c r="G23" s="109" t="s">
        <v>28</v>
      </c>
      <c r="H23" s="109"/>
      <c r="I23" s="109"/>
      <c r="J23" s="109"/>
      <c r="K23" s="109"/>
      <c r="L23" s="28"/>
    </row>
    <row r="24" spans="1:15" s="19" customFormat="1" ht="15.75" x14ac:dyDescent="0.25">
      <c r="A24"/>
      <c r="B24"/>
      <c r="C24"/>
      <c r="G24"/>
      <c r="H24"/>
      <c r="I24"/>
      <c r="J24"/>
      <c r="K24"/>
      <c r="L24"/>
    </row>
    <row r="25" spans="1:15" s="19" customFormat="1" ht="15.75" x14ac:dyDescent="0.25">
      <c r="A25"/>
      <c r="B25" s="103" t="s">
        <v>45</v>
      </c>
      <c r="C25" s="104"/>
      <c r="D25" s="104"/>
      <c r="G25"/>
      <c r="H25"/>
      <c r="I25"/>
      <c r="J25"/>
      <c r="K25"/>
      <c r="L25"/>
    </row>
    <row r="26" spans="1:15" s="19" customFormat="1" ht="15.75" x14ac:dyDescent="0.25">
      <c r="A26"/>
      <c r="B26" s="104"/>
      <c r="C26" s="104"/>
      <c r="D26" s="104"/>
      <c r="G26"/>
      <c r="H26" s="103" t="s">
        <v>10</v>
      </c>
      <c r="I26" s="104"/>
      <c r="J26" s="104"/>
      <c r="K26"/>
      <c r="L26" s="7"/>
    </row>
    <row r="27" spans="1:15" s="19" customFormat="1" ht="15.75" x14ac:dyDescent="0.25">
      <c r="A27"/>
      <c r="B27" s="104"/>
      <c r="C27" s="104"/>
      <c r="D27" s="104"/>
      <c r="G27"/>
      <c r="H27" s="104"/>
      <c r="I27" s="104"/>
      <c r="J27" s="104"/>
      <c r="K27"/>
      <c r="L27" s="25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  <c r="L28" s="26"/>
    </row>
    <row r="29" spans="1:15" s="19" customFormat="1" ht="18.75" x14ac:dyDescent="0.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30"/>
    </row>
    <row r="30" spans="1:15" s="19" customFormat="1" ht="15.75" x14ac:dyDescent="0.25">
      <c r="A30" s="6"/>
      <c r="B30" s="6"/>
      <c r="C30" s="7"/>
      <c r="D30" s="6"/>
      <c r="E30" s="6"/>
      <c r="F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1:11" s="19" customFormat="1" ht="15.75" x14ac:dyDescent="0.25">
      <c r="A33" s="6"/>
      <c r="B33" s="6"/>
      <c r="C33" s="6"/>
      <c r="D33" s="6"/>
      <c r="E33" s="6"/>
      <c r="F33" s="6"/>
      <c r="G33" s="6"/>
      <c r="H33" s="6"/>
      <c r="I33" s="8"/>
      <c r="J33" s="6"/>
      <c r="K33" s="6"/>
    </row>
    <row r="34" spans="1:11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6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</sheetData>
  <mergeCells count="16">
    <mergeCell ref="A1:F1"/>
    <mergeCell ref="G1:K1"/>
    <mergeCell ref="A2:K2"/>
    <mergeCell ref="E3:F3"/>
    <mergeCell ref="G3:H3"/>
    <mergeCell ref="A16:I16"/>
    <mergeCell ref="A18:B18"/>
    <mergeCell ref="A19:B19"/>
    <mergeCell ref="B25:D27"/>
    <mergeCell ref="H26:J27"/>
    <mergeCell ref="A22:F22"/>
    <mergeCell ref="A29:F29"/>
    <mergeCell ref="G21:K21"/>
    <mergeCell ref="G22:K22"/>
    <mergeCell ref="G23:K23"/>
    <mergeCell ref="G29:K29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Normal="100" workbookViewId="0">
      <pane ySplit="4" topLeftCell="A9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4" ht="50.25" customHeight="1" x14ac:dyDescent="0.25">
      <c r="A2" s="113" t="s">
        <v>35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1390000</v>
      </c>
      <c r="J5" s="39">
        <f t="shared" ref="J5:J15" si="2">(C5+D5+F5+H5)*I5</f>
        <v>5573344</v>
      </c>
      <c r="K5" s="39">
        <f t="shared" ref="K5:K15" si="3">J5*1%</f>
        <v>55733.440000000002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>J11*0.5%</f>
        <v>37649.54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46" customFormat="1" ht="20.100000000000001" customHeight="1" x14ac:dyDescent="0.25">
      <c r="A16" s="122" t="s">
        <v>7</v>
      </c>
      <c r="B16" s="123"/>
      <c r="C16" s="123"/>
      <c r="D16" s="123"/>
      <c r="E16" s="123"/>
      <c r="F16" s="123"/>
      <c r="G16" s="123"/>
      <c r="H16" s="123"/>
      <c r="I16" s="124"/>
      <c r="J16" s="45">
        <f>SUM(J5:J15)</f>
        <v>80888737.040000007</v>
      </c>
      <c r="K16" s="45">
        <f>SUM(K5:K15)</f>
        <v>771308.63040000014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21" t="s">
        <v>43</v>
      </c>
      <c r="B18" s="121"/>
      <c r="C18" s="43">
        <f>K16*30%</f>
        <v>231392.58912000005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21" t="s">
        <v>44</v>
      </c>
      <c r="B19" s="121"/>
      <c r="C19" s="43">
        <f>K16*70%</f>
        <v>539916.04128000012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C21"/>
      <c r="G21" s="107" t="s">
        <v>36</v>
      </c>
      <c r="H21" s="107"/>
      <c r="I21" s="107"/>
      <c r="J21" s="107"/>
      <c r="K21" s="107"/>
      <c r="L21" s="20"/>
      <c r="M21" s="20"/>
      <c r="N21" s="20"/>
      <c r="O21" s="20"/>
    </row>
    <row r="22" spans="1:15" s="19" customFormat="1" ht="15.75" x14ac:dyDescent="0.25">
      <c r="A22" s="108" t="s">
        <v>29</v>
      </c>
      <c r="B22" s="108"/>
      <c r="C22" s="108"/>
      <c r="D22" s="108"/>
      <c r="E22" s="108"/>
      <c r="F22" s="108"/>
      <c r="G22" s="108" t="s">
        <v>34</v>
      </c>
      <c r="H22" s="108"/>
      <c r="I22" s="108"/>
      <c r="J22" s="108"/>
      <c r="K22" s="108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09" t="s">
        <v>28</v>
      </c>
      <c r="H23" s="109"/>
      <c r="I23" s="109"/>
      <c r="J23" s="109"/>
      <c r="K23" s="109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103" t="s">
        <v>45</v>
      </c>
      <c r="C25" s="104"/>
      <c r="D25" s="104"/>
      <c r="G25"/>
      <c r="H25"/>
      <c r="I25"/>
      <c r="J25"/>
      <c r="K25"/>
    </row>
    <row r="26" spans="1:15" s="19" customFormat="1" ht="15.75" x14ac:dyDescent="0.25">
      <c r="A26"/>
      <c r="B26" s="104"/>
      <c r="C26" s="104"/>
      <c r="D26" s="104"/>
      <c r="G26"/>
      <c r="H26" s="103" t="s">
        <v>10</v>
      </c>
      <c r="I26" s="104"/>
      <c r="J26" s="104"/>
      <c r="K26"/>
    </row>
    <row r="27" spans="1:15" s="19" customFormat="1" ht="15.75" x14ac:dyDescent="0.25">
      <c r="A27"/>
      <c r="B27" s="104"/>
      <c r="C27" s="104"/>
      <c r="D27" s="104"/>
      <c r="G27"/>
      <c r="H27" s="104"/>
      <c r="I27" s="104"/>
      <c r="J27" s="104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5" s="19" customFormat="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  <row r="48" spans="3:3" s="19" customFormat="1" ht="15.75" x14ac:dyDescent="0.25">
      <c r="C48" s="21"/>
    </row>
  </sheetData>
  <mergeCells count="14">
    <mergeCell ref="A16:I16"/>
    <mergeCell ref="G21:K21"/>
    <mergeCell ref="A22:F22"/>
    <mergeCell ref="G22:K22"/>
    <mergeCell ref="A1:F1"/>
    <mergeCell ref="G1:K1"/>
    <mergeCell ref="A2:K2"/>
    <mergeCell ref="E3:F3"/>
    <mergeCell ref="G3:H3"/>
    <mergeCell ref="B25:D27"/>
    <mergeCell ref="H26:J27"/>
    <mergeCell ref="G23:K23"/>
    <mergeCell ref="A18:B18"/>
    <mergeCell ref="A19:B19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pane ySplit="3" topLeftCell="A4" activePane="bottomLeft" state="frozen"/>
      <selection activeCell="J5" sqref="A1:K16"/>
      <selection pane="bottomLeft" activeCell="F10" sqref="F10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27" t="s">
        <v>42</v>
      </c>
      <c r="B1" s="127"/>
      <c r="C1" s="127"/>
      <c r="D1" s="128" t="s">
        <v>6</v>
      </c>
      <c r="E1" s="128"/>
      <c r="F1" s="128"/>
    </row>
    <row r="2" spans="1:6" ht="58.5" customHeight="1" x14ac:dyDescent="0.25">
      <c r="A2" s="125" t="s">
        <v>37</v>
      </c>
      <c r="B2" s="126"/>
      <c r="C2" s="126"/>
      <c r="D2" s="126"/>
      <c r="E2" s="126"/>
      <c r="F2" s="126"/>
    </row>
    <row r="3" spans="1:6" s="16" customFormat="1" ht="42" customHeight="1" x14ac:dyDescent="0.25">
      <c r="A3" s="2" t="s">
        <v>0</v>
      </c>
      <c r="B3" s="2" t="s">
        <v>1</v>
      </c>
      <c r="C3" s="14" t="s">
        <v>40</v>
      </c>
      <c r="D3" s="14" t="s">
        <v>41</v>
      </c>
      <c r="E3" s="22" t="s">
        <v>38</v>
      </c>
      <c r="F3" s="15" t="s">
        <v>39</v>
      </c>
    </row>
    <row r="4" spans="1:6" s="40" customFormat="1" ht="20.100000000000001" customHeight="1" x14ac:dyDescent="0.25">
      <c r="A4" s="33">
        <v>1</v>
      </c>
      <c r="B4" s="34" t="s">
        <v>8</v>
      </c>
      <c r="C4" s="47">
        <v>55235.82</v>
      </c>
      <c r="D4" s="47">
        <v>55235.82</v>
      </c>
      <c r="E4" s="48">
        <v>55733.440000000002</v>
      </c>
      <c r="F4" s="49">
        <f>SUM(C4:E4)</f>
        <v>166205.08000000002</v>
      </c>
    </row>
    <row r="5" spans="1:6" s="40" customFormat="1" ht="20.100000000000001" customHeight="1" x14ac:dyDescent="0.25">
      <c r="A5" s="33">
        <v>2</v>
      </c>
      <c r="B5" s="34" t="s">
        <v>9</v>
      </c>
      <c r="C5" s="47">
        <v>92373.840000000026</v>
      </c>
      <c r="D5" s="47">
        <v>92373.840000000026</v>
      </c>
      <c r="E5" s="47">
        <v>92373.840000000026</v>
      </c>
      <c r="F5" s="49">
        <f t="shared" ref="F5:F14" si="0">SUM(C5:E5)</f>
        <v>277121.52000000008</v>
      </c>
    </row>
    <row r="6" spans="1:6" s="40" customFormat="1" ht="20.100000000000001" customHeight="1" x14ac:dyDescent="0.25">
      <c r="A6" s="33">
        <v>3</v>
      </c>
      <c r="B6" s="34" t="s">
        <v>10</v>
      </c>
      <c r="C6" s="47">
        <v>117274.30000000002</v>
      </c>
      <c r="D6" s="47">
        <v>117274.30000000002</v>
      </c>
      <c r="E6" s="48">
        <v>117274.30000000002</v>
      </c>
      <c r="F6" s="49">
        <f t="shared" si="0"/>
        <v>351822.9</v>
      </c>
    </row>
    <row r="7" spans="1:6" s="40" customFormat="1" ht="20.100000000000001" customHeight="1" x14ac:dyDescent="0.25">
      <c r="A7" s="33">
        <v>4</v>
      </c>
      <c r="B7" s="34" t="s">
        <v>11</v>
      </c>
      <c r="C7" s="47">
        <v>57487.62000000001</v>
      </c>
      <c r="D7" s="47">
        <v>57487.62000000001</v>
      </c>
      <c r="E7" s="48">
        <v>57487.62000000001</v>
      </c>
      <c r="F7" s="49">
        <f t="shared" si="0"/>
        <v>172462.86000000004</v>
      </c>
    </row>
    <row r="8" spans="1:6" s="40" customFormat="1" ht="20.100000000000001" customHeight="1" x14ac:dyDescent="0.25">
      <c r="A8" s="33">
        <v>5</v>
      </c>
      <c r="B8" s="34" t="s">
        <v>12</v>
      </c>
      <c r="C8" s="47">
        <v>89517.890400000018</v>
      </c>
      <c r="D8" s="47">
        <v>89517.890400000018</v>
      </c>
      <c r="E8" s="48">
        <v>89517.890400000018</v>
      </c>
      <c r="F8" s="49">
        <f t="shared" si="0"/>
        <v>268553.67120000004</v>
      </c>
    </row>
    <row r="9" spans="1:6" s="40" customFormat="1" ht="20.100000000000001" customHeight="1" x14ac:dyDescent="0.25">
      <c r="A9" s="33">
        <v>6</v>
      </c>
      <c r="B9" s="34" t="s">
        <v>13</v>
      </c>
      <c r="C9" s="47">
        <v>81050.900000000009</v>
      </c>
      <c r="D9" s="47">
        <v>81050.900000000009</v>
      </c>
      <c r="E9" s="48">
        <v>81050.900000000009</v>
      </c>
      <c r="F9" s="49">
        <f t="shared" si="0"/>
        <v>243152.7</v>
      </c>
    </row>
    <row r="10" spans="1:6" s="40" customFormat="1" ht="20.100000000000001" customHeight="1" x14ac:dyDescent="0.25">
      <c r="A10" s="33">
        <v>7</v>
      </c>
      <c r="B10" s="34" t="s">
        <v>14</v>
      </c>
      <c r="C10" s="47">
        <v>75299.08</v>
      </c>
      <c r="D10" s="47">
        <v>75299.08</v>
      </c>
      <c r="E10" s="48">
        <v>37649.54</v>
      </c>
      <c r="F10" s="49">
        <f t="shared" si="0"/>
        <v>188247.7</v>
      </c>
    </row>
    <row r="11" spans="1:6" s="40" customFormat="1" ht="20.100000000000001" customHeight="1" x14ac:dyDescent="0.25">
      <c r="A11" s="33">
        <v>8</v>
      </c>
      <c r="B11" s="34" t="s">
        <v>15</v>
      </c>
      <c r="C11" s="47">
        <v>49989.96</v>
      </c>
      <c r="D11" s="47">
        <v>49989.96</v>
      </c>
      <c r="E11" s="48">
        <v>49989.96</v>
      </c>
      <c r="F11" s="49">
        <f t="shared" si="0"/>
        <v>149969.88</v>
      </c>
    </row>
    <row r="12" spans="1:6" s="40" customFormat="1" ht="20.100000000000001" customHeight="1" x14ac:dyDescent="0.25">
      <c r="A12" s="33">
        <v>9</v>
      </c>
      <c r="B12" s="34" t="s">
        <v>16</v>
      </c>
      <c r="C12" s="47">
        <v>82374.180000000008</v>
      </c>
      <c r="D12" s="47">
        <v>82374.180000000008</v>
      </c>
      <c r="E12" s="48">
        <v>82374.180000000008</v>
      </c>
      <c r="F12" s="49">
        <f t="shared" si="0"/>
        <v>247122.54000000004</v>
      </c>
    </row>
    <row r="13" spans="1:6" s="40" customFormat="1" ht="20.100000000000001" customHeight="1" x14ac:dyDescent="0.25">
      <c r="A13" s="33">
        <v>10</v>
      </c>
      <c r="B13" s="34" t="s">
        <v>17</v>
      </c>
      <c r="C13" s="47">
        <v>57867</v>
      </c>
      <c r="D13" s="47">
        <v>57867</v>
      </c>
      <c r="E13" s="48">
        <v>57867</v>
      </c>
      <c r="F13" s="49">
        <f t="shared" si="0"/>
        <v>173601</v>
      </c>
    </row>
    <row r="14" spans="1:6" s="40" customFormat="1" ht="20.100000000000001" customHeight="1" x14ac:dyDescent="0.25">
      <c r="A14" s="33">
        <v>11</v>
      </c>
      <c r="B14" s="34" t="s">
        <v>18</v>
      </c>
      <c r="C14" s="47">
        <v>49989.96</v>
      </c>
      <c r="D14" s="47">
        <v>49989.96</v>
      </c>
      <c r="E14" s="50">
        <v>49989.96</v>
      </c>
      <c r="F14" s="49">
        <f t="shared" si="0"/>
        <v>149969.88</v>
      </c>
    </row>
    <row r="15" spans="1:6" s="16" customFormat="1" ht="20.100000000000001" customHeight="1" x14ac:dyDescent="0.25">
      <c r="A15" s="118" t="s">
        <v>7</v>
      </c>
      <c r="B15" s="119"/>
      <c r="C15" s="119"/>
      <c r="D15" s="119"/>
      <c r="E15" s="119"/>
      <c r="F15" s="24">
        <f>SUM(F4:F14)</f>
        <v>2388229.7311999998</v>
      </c>
    </row>
    <row r="16" spans="1:6" s="19" customFormat="1" ht="11.25" customHeight="1" x14ac:dyDescent="0.25">
      <c r="A16" s="6"/>
      <c r="B16" s="6"/>
      <c r="C16" s="7"/>
      <c r="D16" s="6"/>
      <c r="E16" s="6"/>
      <c r="F16" s="6"/>
    </row>
    <row r="17" spans="1:10" s="19" customFormat="1" ht="22.5" customHeight="1" x14ac:dyDescent="0.25">
      <c r="A17" s="110" t="s">
        <v>43</v>
      </c>
      <c r="B17" s="110"/>
      <c r="C17" s="43">
        <f>F15*30%</f>
        <v>716468.91935999994</v>
      </c>
      <c r="D17" s="31" t="s">
        <v>26</v>
      </c>
      <c r="E17" s="32"/>
      <c r="G17" s="20"/>
      <c r="H17" s="20"/>
    </row>
    <row r="18" spans="1:10" s="19" customFormat="1" ht="24.75" customHeight="1" x14ac:dyDescent="0.25">
      <c r="A18" s="110" t="s">
        <v>44</v>
      </c>
      <c r="B18" s="110"/>
      <c r="C18" s="43">
        <f>F15*70%</f>
        <v>1671760.8118399999</v>
      </c>
      <c r="D18" s="31" t="s">
        <v>26</v>
      </c>
      <c r="E18" s="32"/>
      <c r="G18" s="10"/>
      <c r="H18" s="20"/>
    </row>
    <row r="19" spans="1:10" s="19" customFormat="1" ht="15.75" x14ac:dyDescent="0.25">
      <c r="A19" s="6"/>
      <c r="B19" s="6"/>
      <c r="C19" s="7"/>
      <c r="D19" s="6"/>
      <c r="E19" s="6"/>
      <c r="F19" s="9"/>
      <c r="G19" s="12"/>
    </row>
    <row r="20" spans="1:10" s="19" customFormat="1" ht="15.75" x14ac:dyDescent="0.25">
      <c r="C20"/>
      <c r="D20" s="107" t="s">
        <v>33</v>
      </c>
      <c r="E20" s="107"/>
      <c r="F20" s="107"/>
      <c r="J20" s="29"/>
    </row>
    <row r="21" spans="1:10" s="19" customFormat="1" ht="15.75" x14ac:dyDescent="0.25">
      <c r="A21" s="108" t="s">
        <v>29</v>
      </c>
      <c r="B21" s="108"/>
      <c r="C21" s="108"/>
      <c r="D21" s="108" t="s">
        <v>34</v>
      </c>
      <c r="E21" s="108"/>
      <c r="F21" s="108"/>
      <c r="G21" s="29"/>
      <c r="J21" s="27"/>
    </row>
    <row r="22" spans="1:10" s="19" customFormat="1" ht="16.5" x14ac:dyDescent="0.25">
      <c r="A22"/>
      <c r="B22"/>
      <c r="C22"/>
      <c r="D22" s="109" t="s">
        <v>28</v>
      </c>
      <c r="E22" s="109"/>
      <c r="F22" s="109"/>
      <c r="G22" s="27"/>
      <c r="J22" s="28"/>
    </row>
    <row r="23" spans="1:10" s="19" customFormat="1" ht="16.5" x14ac:dyDescent="0.25">
      <c r="A23"/>
      <c r="B23"/>
      <c r="C23"/>
      <c r="D23"/>
      <c r="E23"/>
      <c r="F23"/>
      <c r="G23" s="28"/>
      <c r="J23"/>
    </row>
    <row r="24" spans="1:10" s="19" customFormat="1" ht="15.75" x14ac:dyDescent="0.25">
      <c r="A24" s="103" t="s">
        <v>15</v>
      </c>
      <c r="B24" s="104"/>
      <c r="C24" s="104"/>
      <c r="F24"/>
      <c r="G24"/>
      <c r="H24"/>
      <c r="I24"/>
      <c r="J24"/>
    </row>
    <row r="25" spans="1:10" s="19" customFormat="1" ht="15.75" x14ac:dyDescent="0.25">
      <c r="A25" s="104"/>
      <c r="B25" s="104"/>
      <c r="C25" s="104"/>
      <c r="G25" s="1"/>
      <c r="J25"/>
    </row>
    <row r="26" spans="1:10" s="19" customFormat="1" ht="15.75" x14ac:dyDescent="0.25">
      <c r="A26" s="104"/>
      <c r="B26" s="104"/>
      <c r="C26" s="104"/>
      <c r="E26" s="51" t="s">
        <v>46</v>
      </c>
      <c r="J26"/>
    </row>
    <row r="27" spans="1:10" s="19" customFormat="1" ht="15.75" x14ac:dyDescent="0.25">
      <c r="A27" s="26"/>
      <c r="B27"/>
      <c r="C27" s="26"/>
      <c r="D27" s="26"/>
      <c r="F27" s="1"/>
      <c r="G27" s="1"/>
      <c r="J27" s="26"/>
    </row>
    <row r="28" spans="1:10" s="19" customFormat="1" ht="18.75" x14ac:dyDescent="0.3">
      <c r="A28" s="6"/>
      <c r="B28" s="6"/>
      <c r="C28" s="6"/>
      <c r="G28" s="30"/>
    </row>
    <row r="29" spans="1:10" s="19" customFormat="1" ht="15.75" x14ac:dyDescent="0.25">
      <c r="A29" s="6"/>
      <c r="B29" s="6"/>
      <c r="C29" s="7"/>
      <c r="D29" s="6"/>
      <c r="E29" s="6"/>
      <c r="F29" s="6"/>
    </row>
    <row r="30" spans="1:10" s="19" customFormat="1" ht="15.75" x14ac:dyDescent="0.25">
      <c r="A30" s="6"/>
      <c r="B30" s="6"/>
      <c r="C30" s="6"/>
      <c r="D30" s="6"/>
      <c r="E30" s="6"/>
      <c r="F30" s="6"/>
    </row>
    <row r="31" spans="1:10" s="19" customFormat="1" ht="15.75" x14ac:dyDescent="0.25">
      <c r="A31" s="6"/>
      <c r="B31" s="6"/>
      <c r="C31" s="7"/>
      <c r="D31" s="6"/>
      <c r="E31" s="6"/>
      <c r="F31" s="6"/>
    </row>
    <row r="32" spans="1:10" s="19" customFormat="1" ht="15.75" x14ac:dyDescent="0.25">
      <c r="C32" s="21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</sheetData>
  <mergeCells count="11">
    <mergeCell ref="A1:C1"/>
    <mergeCell ref="D1:F1"/>
    <mergeCell ref="A21:C21"/>
    <mergeCell ref="D20:F20"/>
    <mergeCell ref="D21:F21"/>
    <mergeCell ref="A24:C26"/>
    <mergeCell ref="D22:F22"/>
    <mergeCell ref="A2:F2"/>
    <mergeCell ref="A15:E15"/>
    <mergeCell ref="A17:B17"/>
    <mergeCell ref="A18:B18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5" workbookViewId="0">
      <selection activeCell="B20" sqref="A20:K27"/>
    </sheetView>
  </sheetViews>
  <sheetFormatPr defaultRowHeight="15" x14ac:dyDescent="0.25"/>
  <cols>
    <col min="1" max="1" width="6.85546875" customWidth="1"/>
    <col min="2" max="2" width="24.5703125" customWidth="1"/>
    <col min="3" max="3" width="13.5703125" customWidth="1"/>
    <col min="4" max="4" width="8.140625" customWidth="1"/>
    <col min="5" max="5" width="6.85546875" customWidth="1"/>
    <col min="7" max="7" width="7.85546875" customWidth="1"/>
    <col min="8" max="8" width="16" customWidth="1"/>
    <col min="9" max="9" width="12.85546875" customWidth="1"/>
    <col min="10" max="10" width="14.140625" customWidth="1"/>
    <col min="11" max="11" width="12.85546875" customWidth="1"/>
  </cols>
  <sheetData>
    <row r="1" spans="1:12" ht="59.2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  <c r="L1" s="3"/>
    </row>
    <row r="2" spans="1:12" ht="48" customHeight="1" x14ac:dyDescent="0.25">
      <c r="A2" s="132" t="s">
        <v>49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2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33" t="s">
        <v>20</v>
      </c>
      <c r="F3" s="134"/>
      <c r="G3" s="133" t="s">
        <v>21</v>
      </c>
      <c r="H3" s="135"/>
      <c r="I3" s="73" t="s">
        <v>27</v>
      </c>
      <c r="J3" s="73" t="s">
        <v>22</v>
      </c>
      <c r="K3" s="74" t="s">
        <v>23</v>
      </c>
      <c r="L3" s="46"/>
    </row>
    <row r="4" spans="1:12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18"/>
    </row>
    <row r="5" spans="1:12" ht="16.5" x14ac:dyDescent="0.25">
      <c r="A5" s="54">
        <v>1</v>
      </c>
      <c r="B5" s="55" t="s">
        <v>8</v>
      </c>
      <c r="C5" s="56">
        <v>3.33</v>
      </c>
      <c r="D5" s="56">
        <v>0.25</v>
      </c>
      <c r="E5" s="57"/>
      <c r="F5" s="56">
        <f t="shared" ref="F5:F14" si="0">D5*E5</f>
        <v>0</v>
      </c>
      <c r="G5" s="58">
        <v>0.12</v>
      </c>
      <c r="H5" s="59">
        <f t="shared" ref="H5:H15" si="1">(C5+D5+F5)*G5</f>
        <v>0.42959999999999998</v>
      </c>
      <c r="I5" s="60">
        <v>1390000</v>
      </c>
      <c r="J5" s="60">
        <f t="shared" ref="J5:J15" si="2">(C5+D5+F5+H5)*I5</f>
        <v>5573344</v>
      </c>
      <c r="K5" s="60">
        <f t="shared" ref="K5:K15" si="3">J5*1%</f>
        <v>55733.440000000002</v>
      </c>
      <c r="L5" s="40"/>
    </row>
    <row r="6" spans="1:12" ht="16.5" x14ac:dyDescent="0.25">
      <c r="A6" s="54">
        <v>2</v>
      </c>
      <c r="B6" s="55" t="s">
        <v>9</v>
      </c>
      <c r="C6" s="56">
        <v>4.9800000000000004</v>
      </c>
      <c r="D6" s="56">
        <v>0.7</v>
      </c>
      <c r="E6" s="57"/>
      <c r="F6" s="56">
        <f t="shared" si="0"/>
        <v>0</v>
      </c>
      <c r="G6" s="58">
        <v>0.17</v>
      </c>
      <c r="H6" s="59">
        <f t="shared" si="1"/>
        <v>0.96560000000000012</v>
      </c>
      <c r="I6" s="60">
        <v>1390000</v>
      </c>
      <c r="J6" s="60">
        <f t="shared" si="2"/>
        <v>9237384.0000000019</v>
      </c>
      <c r="K6" s="61">
        <f t="shared" si="3"/>
        <v>92373.840000000026</v>
      </c>
      <c r="L6" s="40"/>
    </row>
    <row r="7" spans="1:12" ht="16.5" x14ac:dyDescent="0.25">
      <c r="A7" s="54">
        <v>3</v>
      </c>
      <c r="B7" s="55" t="s">
        <v>10</v>
      </c>
      <c r="C7" s="56">
        <v>6.04</v>
      </c>
      <c r="D7" s="56">
        <v>0.45</v>
      </c>
      <c r="E7" s="57"/>
      <c r="F7" s="56">
        <f t="shared" si="0"/>
        <v>0</v>
      </c>
      <c r="G7" s="58">
        <v>0.3</v>
      </c>
      <c r="H7" s="59">
        <f t="shared" si="1"/>
        <v>1.9470000000000001</v>
      </c>
      <c r="I7" s="60">
        <v>1390000</v>
      </c>
      <c r="J7" s="60">
        <f t="shared" si="2"/>
        <v>11727430.000000002</v>
      </c>
      <c r="K7" s="61">
        <f t="shared" si="3"/>
        <v>117274.30000000002</v>
      </c>
      <c r="L7" s="40"/>
    </row>
    <row r="8" spans="1:12" ht="16.5" x14ac:dyDescent="0.25">
      <c r="A8" s="54">
        <v>4</v>
      </c>
      <c r="B8" s="55" t="s">
        <v>59</v>
      </c>
      <c r="C8" s="56">
        <v>3.66</v>
      </c>
      <c r="D8" s="56"/>
      <c r="E8" s="57"/>
      <c r="F8" s="56">
        <f t="shared" si="0"/>
        <v>0</v>
      </c>
      <c r="G8" s="58">
        <v>0.13</v>
      </c>
      <c r="H8" s="59">
        <f t="shared" si="1"/>
        <v>0.47580000000000006</v>
      </c>
      <c r="I8" s="60">
        <v>1390000</v>
      </c>
      <c r="J8" s="60">
        <f t="shared" si="2"/>
        <v>5748762.0000000009</v>
      </c>
      <c r="K8" s="61">
        <f t="shared" si="3"/>
        <v>57487.62000000001</v>
      </c>
      <c r="L8" s="40"/>
    </row>
    <row r="9" spans="1:12" ht="16.5" x14ac:dyDescent="0.25">
      <c r="A9" s="54">
        <v>5</v>
      </c>
      <c r="B9" s="55" t="s">
        <v>12</v>
      </c>
      <c r="C9" s="56">
        <v>4.9800000000000004</v>
      </c>
      <c r="D9" s="56"/>
      <c r="E9" s="57">
        <v>0.06</v>
      </c>
      <c r="F9" s="56">
        <f>C9*E9</f>
        <v>0.29880000000000001</v>
      </c>
      <c r="G9" s="58">
        <v>0.22</v>
      </c>
      <c r="H9" s="59">
        <f t="shared" si="1"/>
        <v>1.1613360000000001</v>
      </c>
      <c r="I9" s="60">
        <v>1390000</v>
      </c>
      <c r="J9" s="60">
        <f t="shared" si="2"/>
        <v>8951789.040000001</v>
      </c>
      <c r="K9" s="61">
        <f t="shared" si="3"/>
        <v>89517.890400000018</v>
      </c>
      <c r="L9" s="40"/>
    </row>
    <row r="10" spans="1:12" ht="16.5" x14ac:dyDescent="0.25">
      <c r="A10" s="54">
        <v>6</v>
      </c>
      <c r="B10" s="55" t="s">
        <v>13</v>
      </c>
      <c r="C10" s="56">
        <v>4.6500000000000004</v>
      </c>
      <c r="D10" s="56">
        <v>0.25</v>
      </c>
      <c r="E10" s="57"/>
      <c r="F10" s="56">
        <f t="shared" si="0"/>
        <v>0</v>
      </c>
      <c r="G10" s="58">
        <v>0.19</v>
      </c>
      <c r="H10" s="59">
        <f t="shared" si="1"/>
        <v>0.93100000000000005</v>
      </c>
      <c r="I10" s="60">
        <v>1390000</v>
      </c>
      <c r="J10" s="60">
        <f t="shared" si="2"/>
        <v>8105090.0000000009</v>
      </c>
      <c r="K10" s="61">
        <f t="shared" si="3"/>
        <v>81050.900000000009</v>
      </c>
      <c r="L10" s="40"/>
    </row>
    <row r="11" spans="1:12" ht="16.5" x14ac:dyDescent="0.25">
      <c r="A11" s="54">
        <v>7</v>
      </c>
      <c r="B11" s="55" t="s">
        <v>14</v>
      </c>
      <c r="C11" s="56">
        <v>4.32</v>
      </c>
      <c r="D11" s="56">
        <v>0.35</v>
      </c>
      <c r="E11" s="57"/>
      <c r="F11" s="56">
        <f t="shared" si="0"/>
        <v>0</v>
      </c>
      <c r="G11" s="58">
        <v>0.16</v>
      </c>
      <c r="H11" s="59">
        <f t="shared" si="1"/>
        <v>0.74719999999999998</v>
      </c>
      <c r="I11" s="60">
        <v>1390000</v>
      </c>
      <c r="J11" s="60">
        <v>1622825</v>
      </c>
      <c r="K11" s="61">
        <f>J11*0.5%</f>
        <v>8114.125</v>
      </c>
      <c r="L11" s="40"/>
    </row>
    <row r="12" spans="1:12" ht="16.5" x14ac:dyDescent="0.25">
      <c r="A12" s="54">
        <v>8</v>
      </c>
      <c r="B12" s="55" t="s">
        <v>15</v>
      </c>
      <c r="C12" s="56">
        <v>3.33</v>
      </c>
      <c r="D12" s="56"/>
      <c r="E12" s="57"/>
      <c r="F12" s="56">
        <f t="shared" si="0"/>
        <v>0</v>
      </c>
      <c r="G12" s="58">
        <v>0.08</v>
      </c>
      <c r="H12" s="59">
        <f t="shared" si="1"/>
        <v>0.26640000000000003</v>
      </c>
      <c r="I12" s="60">
        <v>1390000</v>
      </c>
      <c r="J12" s="60">
        <f t="shared" si="2"/>
        <v>4998996</v>
      </c>
      <c r="K12" s="61">
        <f t="shared" si="3"/>
        <v>49989.96</v>
      </c>
      <c r="L12" s="40"/>
    </row>
    <row r="13" spans="1:12" ht="16.5" x14ac:dyDescent="0.25">
      <c r="A13" s="54">
        <v>9</v>
      </c>
      <c r="B13" s="55" t="s">
        <v>16</v>
      </c>
      <c r="C13" s="56">
        <v>4.9800000000000004</v>
      </c>
      <c r="D13" s="56"/>
      <c r="E13" s="57"/>
      <c r="F13" s="56">
        <f t="shared" si="0"/>
        <v>0</v>
      </c>
      <c r="G13" s="58">
        <v>0.19</v>
      </c>
      <c r="H13" s="59">
        <f t="shared" si="1"/>
        <v>0.94620000000000004</v>
      </c>
      <c r="I13" s="60">
        <v>1390000</v>
      </c>
      <c r="J13" s="60">
        <f t="shared" si="2"/>
        <v>8237418.0000000009</v>
      </c>
      <c r="K13" s="61">
        <f t="shared" si="3"/>
        <v>82374.180000000008</v>
      </c>
      <c r="L13" s="40"/>
    </row>
    <row r="14" spans="1:12" ht="16.5" x14ac:dyDescent="0.25">
      <c r="A14" s="54">
        <v>10</v>
      </c>
      <c r="B14" s="55" t="s">
        <v>17</v>
      </c>
      <c r="C14" s="56">
        <v>3.33</v>
      </c>
      <c r="D14" s="56">
        <v>0.45</v>
      </c>
      <c r="E14" s="57"/>
      <c r="F14" s="56">
        <f t="shared" si="0"/>
        <v>0</v>
      </c>
      <c r="G14" s="58">
        <v>0.1</v>
      </c>
      <c r="H14" s="59">
        <f t="shared" si="1"/>
        <v>0.37800000000000006</v>
      </c>
      <c r="I14" s="60">
        <v>1390000</v>
      </c>
      <c r="J14" s="60">
        <f t="shared" si="2"/>
        <v>5779620.0000000009</v>
      </c>
      <c r="K14" s="61">
        <f>57867</f>
        <v>57867</v>
      </c>
      <c r="L14" s="40"/>
    </row>
    <row r="15" spans="1:12" ht="16.5" x14ac:dyDescent="0.25">
      <c r="A15" s="54">
        <v>11</v>
      </c>
      <c r="B15" s="55" t="s">
        <v>18</v>
      </c>
      <c r="C15" s="56">
        <v>3.33</v>
      </c>
      <c r="D15" s="56"/>
      <c r="E15" s="62"/>
      <c r="F15" s="56">
        <f>C15*E15</f>
        <v>0</v>
      </c>
      <c r="G15" s="58">
        <v>0.08</v>
      </c>
      <c r="H15" s="59">
        <f t="shared" si="1"/>
        <v>0.26640000000000003</v>
      </c>
      <c r="I15" s="60">
        <v>1390000</v>
      </c>
      <c r="J15" s="60">
        <f t="shared" si="2"/>
        <v>4998996</v>
      </c>
      <c r="K15" s="61">
        <f t="shared" si="3"/>
        <v>49989.96</v>
      </c>
      <c r="L15" s="40"/>
    </row>
    <row r="16" spans="1:12" ht="19.5" customHeight="1" x14ac:dyDescent="0.25">
      <c r="A16" s="129" t="s">
        <v>7</v>
      </c>
      <c r="B16" s="130"/>
      <c r="C16" s="130"/>
      <c r="D16" s="130"/>
      <c r="E16" s="130"/>
      <c r="F16" s="130"/>
      <c r="G16" s="130"/>
      <c r="H16" s="130"/>
      <c r="I16" s="130"/>
      <c r="J16" s="131"/>
      <c r="K16" s="63">
        <f>SUM(K5:K15)</f>
        <v>741773.2154000001</v>
      </c>
      <c r="L16" s="46"/>
    </row>
    <row r="17" spans="1:11" ht="24" customHeight="1" x14ac:dyDescent="0.25">
      <c r="A17" s="136" t="s">
        <v>43</v>
      </c>
      <c r="B17" s="136"/>
      <c r="C17" s="136"/>
      <c r="D17" s="136"/>
      <c r="E17" s="138">
        <f>K16*30%</f>
        <v>222531.96462000001</v>
      </c>
      <c r="F17" s="138"/>
      <c r="G17" s="77" t="s">
        <v>26</v>
      </c>
      <c r="H17" s="139"/>
      <c r="I17" s="139"/>
      <c r="J17" s="139"/>
      <c r="K17" s="139"/>
    </row>
    <row r="18" spans="1:11" ht="28.5" customHeight="1" x14ac:dyDescent="0.25">
      <c r="A18" s="137" t="s">
        <v>52</v>
      </c>
      <c r="B18" s="137"/>
      <c r="C18" s="137"/>
      <c r="D18" s="137"/>
      <c r="E18" s="141">
        <f>K16*70%</f>
        <v>519241.25078000006</v>
      </c>
      <c r="F18" s="141"/>
      <c r="G18" s="76" t="s">
        <v>26</v>
      </c>
      <c r="H18" s="139"/>
      <c r="I18" s="139"/>
      <c r="J18" s="139"/>
      <c r="K18" s="139"/>
    </row>
    <row r="19" spans="1:11" ht="12.75" customHeight="1" x14ac:dyDescent="0.25">
      <c r="A19" s="67"/>
      <c r="B19" s="67"/>
      <c r="C19" s="69"/>
      <c r="D19" s="67"/>
      <c r="E19" s="67"/>
      <c r="F19" s="67"/>
      <c r="G19" s="67"/>
      <c r="H19" s="67"/>
      <c r="I19" s="67"/>
      <c r="J19" s="67"/>
      <c r="K19" s="68"/>
    </row>
    <row r="20" spans="1:11" ht="17.25" x14ac:dyDescent="0.3">
      <c r="A20" s="66"/>
      <c r="B20" s="66"/>
      <c r="C20" s="70"/>
      <c r="D20" s="66"/>
      <c r="E20" s="66"/>
      <c r="F20" s="66"/>
      <c r="G20" s="142" t="s">
        <v>36</v>
      </c>
      <c r="H20" s="142"/>
      <c r="I20" s="142"/>
      <c r="J20" s="142"/>
      <c r="K20" s="142"/>
    </row>
    <row r="21" spans="1:11" ht="16.5" x14ac:dyDescent="0.25">
      <c r="A21" s="109" t="s">
        <v>29</v>
      </c>
      <c r="B21" s="109"/>
      <c r="C21" s="109"/>
      <c r="D21" s="109"/>
      <c r="E21" s="109"/>
      <c r="F21" s="109"/>
      <c r="G21" s="109" t="s">
        <v>34</v>
      </c>
      <c r="H21" s="109"/>
      <c r="I21" s="109"/>
      <c r="J21" s="109"/>
      <c r="K21" s="109"/>
    </row>
    <row r="22" spans="1:11" ht="17.25" x14ac:dyDescent="0.3">
      <c r="A22" s="70"/>
      <c r="B22" s="70"/>
      <c r="C22" s="70"/>
      <c r="D22" s="66"/>
      <c r="E22" s="66"/>
      <c r="F22" s="66"/>
      <c r="G22" s="109" t="s">
        <v>28</v>
      </c>
      <c r="H22" s="109"/>
      <c r="I22" s="109"/>
      <c r="J22" s="109"/>
      <c r="K22" s="109"/>
    </row>
    <row r="23" spans="1:11" ht="17.25" x14ac:dyDescent="0.3">
      <c r="A23" s="70"/>
      <c r="B23" s="70"/>
      <c r="C23" s="70"/>
      <c r="D23" s="66"/>
      <c r="E23" s="66"/>
      <c r="F23" s="66"/>
      <c r="G23" s="70"/>
      <c r="H23" s="70"/>
      <c r="I23" s="70"/>
      <c r="J23" s="70"/>
      <c r="K23" s="70"/>
    </row>
    <row r="24" spans="1:11" ht="17.25" x14ac:dyDescent="0.3">
      <c r="A24" s="70"/>
      <c r="C24" s="78"/>
      <c r="D24" s="78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B25" s="78"/>
      <c r="C25" s="78"/>
      <c r="D25" s="78"/>
      <c r="E25" s="66"/>
      <c r="F25" s="66"/>
      <c r="G25" s="70"/>
      <c r="K25" s="70"/>
    </row>
    <row r="26" spans="1:11" ht="17.25" customHeight="1" x14ac:dyDescent="0.25">
      <c r="A26" s="140" t="s">
        <v>15</v>
      </c>
      <c r="B26" s="140"/>
      <c r="C26" s="140"/>
      <c r="D26" s="140"/>
      <c r="E26" s="140"/>
      <c r="F26" s="140"/>
      <c r="G26" s="140" t="s">
        <v>10</v>
      </c>
      <c r="H26" s="140"/>
      <c r="I26" s="140"/>
      <c r="J26" s="140"/>
      <c r="K26" s="140"/>
    </row>
    <row r="27" spans="1:11" ht="17.25" x14ac:dyDescent="0.3">
      <c r="A27" s="71"/>
      <c r="B27" s="70"/>
      <c r="C27" s="71"/>
      <c r="D27" s="66"/>
      <c r="E27" s="66"/>
      <c r="F27" s="66"/>
      <c r="G27" s="71"/>
      <c r="H27" s="78"/>
      <c r="I27" s="78"/>
      <c r="J27" s="78"/>
      <c r="K27" s="71"/>
    </row>
  </sheetData>
  <mergeCells count="18">
    <mergeCell ref="G26:K26"/>
    <mergeCell ref="A26:F26"/>
    <mergeCell ref="G21:K21"/>
    <mergeCell ref="G22:K22"/>
    <mergeCell ref="E18:F18"/>
    <mergeCell ref="G20:K20"/>
    <mergeCell ref="A21:F21"/>
    <mergeCell ref="A17:D17"/>
    <mergeCell ref="A18:D18"/>
    <mergeCell ref="E17:F17"/>
    <mergeCell ref="H17:K17"/>
    <mergeCell ref="H18:K18"/>
    <mergeCell ref="A16:J16"/>
    <mergeCell ref="A1:F1"/>
    <mergeCell ref="G1:K1"/>
    <mergeCell ref="A2:K2"/>
    <mergeCell ref="E3:F3"/>
    <mergeCell ref="G3:H3"/>
  </mergeCells>
  <pageMargins left="0.7" right="0.7" top="0.5" bottom="0.5" header="0.3" footer="0.3"/>
  <pageSetup paperSize="9" orientation="landscape" horizontalDpi="300" verticalDpi="300" r:id="rId1"/>
  <ignoredErrors>
    <ignoredError sqref="K11 K14 F9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workbookViewId="0">
      <selection activeCell="A21" sqref="A21:K27"/>
    </sheetView>
  </sheetViews>
  <sheetFormatPr defaultRowHeight="15" x14ac:dyDescent="0.25"/>
  <cols>
    <col min="1" max="1" width="5.28515625" customWidth="1"/>
    <col min="2" max="2" width="24.5703125" customWidth="1"/>
    <col min="3" max="3" width="10.42578125" customWidth="1"/>
    <col min="4" max="4" width="9.28515625" bestFit="1" customWidth="1"/>
    <col min="5" max="5" width="7.28515625" customWidth="1"/>
    <col min="6" max="6" width="9.42578125" customWidth="1"/>
    <col min="7" max="7" width="9.28515625" bestFit="1" customWidth="1"/>
    <col min="8" max="8" width="17" customWidth="1"/>
    <col min="9" max="10" width="14.42578125" customWidth="1"/>
    <col min="11" max="11" width="13.140625" customWidth="1"/>
  </cols>
  <sheetData>
    <row r="1" spans="1:11" ht="54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54.75" customHeight="1" x14ac:dyDescent="0.25">
      <c r="A2" s="132" t="s">
        <v>50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33" t="s">
        <v>20</v>
      </c>
      <c r="F3" s="134"/>
      <c r="G3" s="133" t="s">
        <v>21</v>
      </c>
      <c r="H3" s="135"/>
      <c r="I3" s="73" t="s">
        <v>27</v>
      </c>
      <c r="J3" s="73" t="s">
        <v>22</v>
      </c>
      <c r="K3" s="74" t="s">
        <v>23</v>
      </c>
    </row>
    <row r="4" spans="1:11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85" t="s">
        <v>3</v>
      </c>
      <c r="I4" s="52">
        <v>9</v>
      </c>
      <c r="J4" s="52" t="s">
        <v>4</v>
      </c>
      <c r="K4" s="53" t="s">
        <v>5</v>
      </c>
    </row>
    <row r="5" spans="1:11" ht="16.5" x14ac:dyDescent="0.25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</row>
    <row r="6" spans="1:11" ht="16.5" x14ac:dyDescent="0.25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</row>
    <row r="7" spans="1:11" ht="16.5" x14ac:dyDescent="0.25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</row>
    <row r="8" spans="1:11" ht="16.5" x14ac:dyDescent="0.25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</row>
    <row r="9" spans="1:11" ht="16.5" x14ac:dyDescent="0.25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</row>
    <row r="10" spans="1:11" ht="16.5" x14ac:dyDescent="0.25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</row>
    <row r="11" spans="1:11" ht="16.5" x14ac:dyDescent="0.25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</row>
    <row r="12" spans="1:11" ht="16.5" x14ac:dyDescent="0.25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</row>
    <row r="13" spans="1:11" ht="16.5" x14ac:dyDescent="0.25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</row>
    <row r="14" spans="1:11" ht="16.5" x14ac:dyDescent="0.25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</row>
    <row r="15" spans="1:11" ht="16.5" x14ac:dyDescent="0.25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</row>
    <row r="16" spans="1:11" ht="16.5" x14ac:dyDescent="0.25">
      <c r="A16" s="145" t="s">
        <v>7</v>
      </c>
      <c r="B16" s="146"/>
      <c r="C16" s="146"/>
      <c r="D16" s="146"/>
      <c r="E16" s="146"/>
      <c r="F16" s="146"/>
      <c r="G16" s="146"/>
      <c r="H16" s="146"/>
      <c r="I16" s="146"/>
      <c r="J16" s="147"/>
      <c r="K16" s="63">
        <f>SUM(K5:K15)</f>
        <v>741773.2154000001</v>
      </c>
    </row>
    <row r="17" spans="1:11" ht="2.25" customHeight="1" x14ac:dyDescent="0.25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</row>
    <row r="18" spans="1:11" ht="16.5" x14ac:dyDescent="0.25">
      <c r="A18" s="143" t="s">
        <v>43</v>
      </c>
      <c r="B18" s="143"/>
      <c r="C18" s="143"/>
      <c r="D18" s="143"/>
      <c r="E18" s="144">
        <f>K16*30%</f>
        <v>222531.96462000001</v>
      </c>
      <c r="F18" s="144"/>
      <c r="G18" s="64" t="s">
        <v>26</v>
      </c>
      <c r="H18" s="66"/>
      <c r="I18" s="66"/>
      <c r="J18" s="66"/>
      <c r="K18" s="67"/>
    </row>
    <row r="19" spans="1:11" ht="16.5" x14ac:dyDescent="0.25">
      <c r="A19" s="143" t="s">
        <v>53</v>
      </c>
      <c r="B19" s="143"/>
      <c r="C19" s="143"/>
      <c r="D19" s="143"/>
      <c r="E19" s="144">
        <f>K16*70%</f>
        <v>519241.25078000006</v>
      </c>
      <c r="F19" s="144"/>
      <c r="G19" s="64" t="s">
        <v>26</v>
      </c>
      <c r="H19" s="66"/>
      <c r="I19" s="66"/>
      <c r="J19" s="66"/>
      <c r="K19" s="68"/>
    </row>
    <row r="20" spans="1:11" ht="10.5" customHeight="1" x14ac:dyDescent="0.25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</row>
    <row r="21" spans="1:11" ht="17.25" x14ac:dyDescent="0.3">
      <c r="A21" s="66"/>
      <c r="B21" s="66"/>
      <c r="C21" s="70"/>
      <c r="D21" s="66"/>
      <c r="E21" s="66"/>
      <c r="F21" s="66"/>
      <c r="G21" s="142" t="s">
        <v>36</v>
      </c>
      <c r="H21" s="142"/>
      <c r="I21" s="142"/>
      <c r="J21" s="142"/>
      <c r="K21" s="142"/>
    </row>
    <row r="22" spans="1:11" ht="16.5" x14ac:dyDescent="0.25">
      <c r="A22" s="109" t="s">
        <v>29</v>
      </c>
      <c r="B22" s="109"/>
      <c r="C22" s="109"/>
      <c r="D22" s="109"/>
      <c r="E22" s="109"/>
      <c r="F22" s="109"/>
      <c r="G22" s="109" t="s">
        <v>34</v>
      </c>
      <c r="H22" s="109"/>
      <c r="I22" s="109"/>
      <c r="J22" s="109"/>
      <c r="K22" s="109"/>
    </row>
    <row r="23" spans="1:11" ht="17.25" x14ac:dyDescent="0.3">
      <c r="A23" s="70"/>
      <c r="B23" s="70"/>
      <c r="C23" s="70"/>
      <c r="D23" s="66"/>
      <c r="E23" s="66"/>
      <c r="F23" s="66"/>
      <c r="G23" s="109" t="s">
        <v>28</v>
      </c>
      <c r="H23" s="109"/>
      <c r="I23" s="109"/>
      <c r="J23" s="109"/>
      <c r="K23" s="109"/>
    </row>
    <row r="24" spans="1:11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</row>
    <row r="26" spans="1:11" ht="17.25" x14ac:dyDescent="0.3">
      <c r="A26" s="70"/>
      <c r="B26" s="78"/>
      <c r="C26" s="78"/>
      <c r="D26" s="78"/>
      <c r="E26" s="66"/>
      <c r="F26" s="66"/>
      <c r="G26" s="70"/>
      <c r="K26" s="70"/>
    </row>
    <row r="27" spans="1:11" ht="16.5" x14ac:dyDescent="0.25">
      <c r="A27" s="140" t="s">
        <v>15</v>
      </c>
      <c r="B27" s="140"/>
      <c r="C27" s="140"/>
      <c r="D27" s="140"/>
      <c r="E27" s="140"/>
      <c r="F27" s="140"/>
      <c r="G27" s="140" t="s">
        <v>10</v>
      </c>
      <c r="H27" s="140"/>
      <c r="I27" s="140"/>
      <c r="J27" s="140"/>
      <c r="K27" s="140"/>
    </row>
    <row r="28" spans="1:11" ht="17.25" x14ac:dyDescent="0.3">
      <c r="A28" s="71"/>
      <c r="B28" s="70"/>
      <c r="C28" s="71"/>
      <c r="D28" s="66"/>
      <c r="E28" s="66"/>
      <c r="F28" s="66"/>
      <c r="G28" s="71"/>
      <c r="H28" s="78"/>
      <c r="I28" s="78"/>
      <c r="J28" s="78"/>
      <c r="K28" s="71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6">
    <mergeCell ref="A22:F22"/>
    <mergeCell ref="A27:F27"/>
    <mergeCell ref="G27:K27"/>
    <mergeCell ref="G22:K22"/>
    <mergeCell ref="G23:K23"/>
    <mergeCell ref="G21:K21"/>
    <mergeCell ref="A18:D18"/>
    <mergeCell ref="A19:D19"/>
    <mergeCell ref="E18:F18"/>
    <mergeCell ref="A1:F1"/>
    <mergeCell ref="G1:K1"/>
    <mergeCell ref="A2:K2"/>
    <mergeCell ref="E3:F3"/>
    <mergeCell ref="G3:H3"/>
    <mergeCell ref="A16:J16"/>
    <mergeCell ref="E19:F19"/>
  </mergeCells>
  <pageMargins left="0.5" right="0.5" top="0.5" bottom="0.5" header="0.3" footer="0.3"/>
  <pageSetup paperSize="9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F20" sqref="F20"/>
    </sheetView>
  </sheetViews>
  <sheetFormatPr defaultRowHeight="15" x14ac:dyDescent="0.25"/>
  <cols>
    <col min="1" max="1" width="6.5703125" customWidth="1"/>
    <col min="2" max="2" width="23.7109375" customWidth="1"/>
    <col min="3" max="3" width="13" customWidth="1"/>
    <col min="5" max="5" width="5.5703125" customWidth="1"/>
    <col min="6" max="6" width="11.42578125" customWidth="1"/>
    <col min="8" max="8" width="14.7109375" customWidth="1"/>
    <col min="9" max="9" width="13.5703125" customWidth="1"/>
    <col min="10" max="10" width="14.85546875" customWidth="1"/>
    <col min="11" max="11" width="15.28515625" customWidth="1"/>
  </cols>
  <sheetData>
    <row r="1" spans="1:12" ht="63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2" ht="43.5" customHeight="1" x14ac:dyDescent="0.25">
      <c r="A2" s="132" t="s">
        <v>48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2" ht="33" x14ac:dyDescent="0.3">
      <c r="A3" s="72" t="s">
        <v>0</v>
      </c>
      <c r="B3" s="72" t="s">
        <v>1</v>
      </c>
      <c r="C3" s="73" t="s">
        <v>24</v>
      </c>
      <c r="D3" s="73" t="s">
        <v>19</v>
      </c>
      <c r="E3" s="133" t="s">
        <v>20</v>
      </c>
      <c r="F3" s="134"/>
      <c r="G3" s="133" t="s">
        <v>21</v>
      </c>
      <c r="H3" s="135"/>
      <c r="I3" s="73" t="s">
        <v>27</v>
      </c>
      <c r="J3" s="73" t="s">
        <v>22</v>
      </c>
      <c r="K3" s="74" t="s">
        <v>23</v>
      </c>
      <c r="L3" s="70"/>
    </row>
    <row r="4" spans="1:12" ht="17.25" x14ac:dyDescent="0.3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70"/>
    </row>
    <row r="5" spans="1:12" ht="17.25" x14ac:dyDescent="0.3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  <c r="L5" s="70"/>
    </row>
    <row r="6" spans="1:12" ht="17.25" x14ac:dyDescent="0.3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  <c r="L6" s="70"/>
    </row>
    <row r="7" spans="1:12" ht="17.25" x14ac:dyDescent="0.3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  <c r="L7" s="70"/>
    </row>
    <row r="8" spans="1:12" ht="17.25" x14ac:dyDescent="0.3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  <c r="L8" s="70"/>
    </row>
    <row r="9" spans="1:12" ht="17.25" x14ac:dyDescent="0.3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  <c r="L9" s="70"/>
    </row>
    <row r="10" spans="1:12" ht="17.25" x14ac:dyDescent="0.3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  <c r="L10" s="70"/>
    </row>
    <row r="11" spans="1:12" ht="17.25" x14ac:dyDescent="0.3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  <c r="L11" s="70"/>
    </row>
    <row r="12" spans="1:12" ht="17.25" x14ac:dyDescent="0.3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  <c r="L12" s="70"/>
    </row>
    <row r="13" spans="1:12" ht="17.25" x14ac:dyDescent="0.3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  <c r="L13" s="70"/>
    </row>
    <row r="14" spans="1:12" ht="17.25" x14ac:dyDescent="0.3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  <c r="L14" s="70"/>
    </row>
    <row r="15" spans="1:12" ht="17.25" x14ac:dyDescent="0.3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  <c r="L15" s="70"/>
    </row>
    <row r="16" spans="1:12" ht="17.25" x14ac:dyDescent="0.3">
      <c r="A16" s="145" t="s">
        <v>7</v>
      </c>
      <c r="B16" s="146"/>
      <c r="C16" s="146"/>
      <c r="D16" s="146"/>
      <c r="E16" s="146"/>
      <c r="F16" s="146"/>
      <c r="G16" s="146"/>
      <c r="H16" s="146"/>
      <c r="I16" s="146"/>
      <c r="J16" s="147"/>
      <c r="K16" s="63">
        <f>SUM(K5:K15)</f>
        <v>741773.2154000001</v>
      </c>
      <c r="L16" s="70"/>
    </row>
    <row r="17" spans="1:12" ht="6.75" customHeight="1" x14ac:dyDescent="0.3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  <c r="L17" s="70"/>
    </row>
    <row r="18" spans="1:12" ht="17.25" x14ac:dyDescent="0.3">
      <c r="A18" s="65" t="s">
        <v>43</v>
      </c>
      <c r="B18" s="65"/>
      <c r="C18" s="65"/>
      <c r="D18" s="65"/>
      <c r="E18" s="65"/>
      <c r="F18" s="88">
        <f>K16*30%</f>
        <v>222531.96462000001</v>
      </c>
      <c r="G18" s="64" t="s">
        <v>26</v>
      </c>
      <c r="H18" s="66"/>
      <c r="I18" s="66"/>
      <c r="J18" s="66"/>
      <c r="K18" s="67"/>
      <c r="L18" s="70"/>
    </row>
    <row r="19" spans="1:12" ht="17.25" x14ac:dyDescent="0.3">
      <c r="A19" s="65" t="s">
        <v>51</v>
      </c>
      <c r="B19" s="65"/>
      <c r="C19" s="65"/>
      <c r="D19" s="65"/>
      <c r="E19" s="65"/>
      <c r="F19" s="88">
        <f>K16*70%</f>
        <v>519241.25078000006</v>
      </c>
      <c r="G19" s="64" t="s">
        <v>26</v>
      </c>
      <c r="H19" s="66"/>
      <c r="I19" s="66"/>
      <c r="J19" s="66"/>
      <c r="K19" s="68"/>
      <c r="L19" s="70"/>
    </row>
    <row r="20" spans="1:12" ht="11.25" customHeight="1" x14ac:dyDescent="0.3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  <c r="L20" s="70"/>
    </row>
    <row r="21" spans="1:12" ht="17.25" x14ac:dyDescent="0.3">
      <c r="A21" s="66"/>
      <c r="B21" s="66"/>
      <c r="C21" s="70"/>
      <c r="D21" s="66"/>
      <c r="E21" s="66"/>
      <c r="F21" s="66"/>
      <c r="G21" s="142" t="s">
        <v>36</v>
      </c>
      <c r="H21" s="142"/>
      <c r="I21" s="142"/>
      <c r="J21" s="142"/>
      <c r="K21" s="142"/>
      <c r="L21" s="70"/>
    </row>
    <row r="22" spans="1:12" ht="17.25" x14ac:dyDescent="0.3">
      <c r="A22" s="109" t="s">
        <v>29</v>
      </c>
      <c r="B22" s="109"/>
      <c r="C22" s="109"/>
      <c r="D22" s="109"/>
      <c r="E22" s="109"/>
      <c r="F22" s="109"/>
      <c r="G22" s="109" t="s">
        <v>34</v>
      </c>
      <c r="H22" s="109"/>
      <c r="I22" s="109"/>
      <c r="J22" s="109"/>
      <c r="K22" s="109"/>
      <c r="L22" s="70"/>
    </row>
    <row r="23" spans="1:12" ht="17.25" x14ac:dyDescent="0.3">
      <c r="A23" s="70"/>
      <c r="B23" s="70"/>
      <c r="C23" s="70"/>
      <c r="D23" s="66"/>
      <c r="E23" s="66"/>
      <c r="F23" s="66"/>
      <c r="G23" s="109" t="s">
        <v>28</v>
      </c>
      <c r="H23" s="109"/>
      <c r="I23" s="109"/>
      <c r="J23" s="109"/>
      <c r="K23" s="109"/>
      <c r="L23" s="70"/>
    </row>
    <row r="24" spans="1:12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  <c r="L24" s="70"/>
    </row>
    <row r="25" spans="1:12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  <c r="L25" s="70"/>
    </row>
    <row r="26" spans="1:12" ht="17.25" x14ac:dyDescent="0.3">
      <c r="A26" s="70"/>
      <c r="B26" s="78"/>
      <c r="C26" s="78"/>
      <c r="D26" s="78"/>
      <c r="E26" s="66"/>
      <c r="F26" s="66"/>
      <c r="G26" s="70"/>
      <c r="K26" s="70"/>
      <c r="L26" s="70"/>
    </row>
    <row r="27" spans="1:12" ht="17.25" x14ac:dyDescent="0.3">
      <c r="A27" s="140" t="s">
        <v>15</v>
      </c>
      <c r="B27" s="140"/>
      <c r="C27" s="140"/>
      <c r="D27" s="140"/>
      <c r="E27" s="140"/>
      <c r="F27" s="140"/>
      <c r="G27" s="140" t="s">
        <v>10</v>
      </c>
      <c r="H27" s="140"/>
      <c r="I27" s="140"/>
      <c r="J27" s="140"/>
      <c r="K27" s="140"/>
      <c r="L27" s="70"/>
    </row>
    <row r="28" spans="1:12" ht="17.25" x14ac:dyDescent="0.3">
      <c r="A28" s="71"/>
      <c r="B28" s="70"/>
      <c r="C28" s="71"/>
      <c r="D28" s="66"/>
      <c r="E28" s="66"/>
      <c r="F28" s="66"/>
      <c r="G28" s="71"/>
      <c r="H28" s="71"/>
      <c r="I28" s="71"/>
      <c r="J28" s="71"/>
      <c r="K28" s="71"/>
      <c r="L28" s="70"/>
    </row>
    <row r="29" spans="1:12" ht="17.25" x14ac:dyDescent="0.3">
      <c r="A29" s="67"/>
      <c r="B29" s="67"/>
      <c r="C29" s="67"/>
      <c r="D29" s="67"/>
      <c r="E29" s="67"/>
      <c r="F29" s="67"/>
      <c r="G29" s="67"/>
      <c r="H29" s="67"/>
      <c r="I29" s="87"/>
      <c r="J29" s="67"/>
      <c r="K29" s="67"/>
      <c r="L29" s="70"/>
    </row>
    <row r="30" spans="1:12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2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2">
    <mergeCell ref="A1:F1"/>
    <mergeCell ref="G1:K1"/>
    <mergeCell ref="A2:K2"/>
    <mergeCell ref="E3:F3"/>
    <mergeCell ref="G3:H3"/>
    <mergeCell ref="A27:F27"/>
    <mergeCell ref="G27:K27"/>
    <mergeCell ref="A16:J16"/>
    <mergeCell ref="G21:K21"/>
    <mergeCell ref="A22:F22"/>
    <mergeCell ref="G22:K22"/>
    <mergeCell ref="G23:K23"/>
  </mergeCells>
  <pageMargins left="0.5" right="0.5" top="0.55000000000000004" bottom="0.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J11" sqref="A1:IV65536"/>
    </sheetView>
  </sheetViews>
  <sheetFormatPr defaultRowHeight="15" x14ac:dyDescent="0.25"/>
  <cols>
    <col min="1" max="1" width="9.140625" customWidth="1"/>
    <col min="2" max="2" width="31.42578125" customWidth="1"/>
    <col min="3" max="3" width="14.7109375" customWidth="1"/>
    <col min="4" max="4" width="17.7109375" customWidth="1"/>
    <col min="5" max="5" width="14.28515625" customWidth="1"/>
    <col min="6" max="6" width="20.85546875" customWidth="1"/>
  </cols>
  <sheetData>
    <row r="1" spans="1:6" ht="57.75" customHeight="1" x14ac:dyDescent="0.25">
      <c r="A1" s="127" t="s">
        <v>42</v>
      </c>
      <c r="B1" s="127"/>
      <c r="C1" s="127"/>
      <c r="D1" s="128" t="s">
        <v>6</v>
      </c>
      <c r="E1" s="128"/>
      <c r="F1" s="128"/>
    </row>
    <row r="2" spans="1:6" ht="48.75" customHeight="1" x14ac:dyDescent="0.25">
      <c r="A2" s="148" t="s">
        <v>56</v>
      </c>
      <c r="B2" s="126"/>
      <c r="C2" s="126"/>
      <c r="D2" s="126"/>
      <c r="E2" s="126"/>
      <c r="F2" s="126"/>
    </row>
    <row r="3" spans="1:6" ht="33" x14ac:dyDescent="0.25">
      <c r="A3" s="72" t="s">
        <v>0</v>
      </c>
      <c r="B3" s="72" t="s">
        <v>1</v>
      </c>
      <c r="C3" s="73" t="s">
        <v>57</v>
      </c>
      <c r="D3" s="73" t="s">
        <v>58</v>
      </c>
      <c r="E3" s="89" t="s">
        <v>47</v>
      </c>
      <c r="F3" s="74" t="s">
        <v>55</v>
      </c>
    </row>
    <row r="4" spans="1:6" ht="16.5" x14ac:dyDescent="0.25">
      <c r="A4" s="54">
        <v>1</v>
      </c>
      <c r="B4" s="55" t="s">
        <v>8</v>
      </c>
      <c r="C4" s="90">
        <v>55733.440000000002</v>
      </c>
      <c r="D4" s="90">
        <v>55733.440000000002</v>
      </c>
      <c r="E4" s="91">
        <v>55733.440000000002</v>
      </c>
      <c r="F4" s="92">
        <f>SUM(C4:E4)</f>
        <v>167200.32000000001</v>
      </c>
    </row>
    <row r="5" spans="1:6" ht="16.5" x14ac:dyDescent="0.25">
      <c r="A5" s="54">
        <v>2</v>
      </c>
      <c r="B5" s="55" t="s">
        <v>9</v>
      </c>
      <c r="C5" s="90">
        <v>92373.840000000026</v>
      </c>
      <c r="D5" s="90">
        <v>92373.840000000026</v>
      </c>
      <c r="E5" s="90">
        <v>92373.840000000026</v>
      </c>
      <c r="F5" s="92">
        <f t="shared" ref="F5:F14" si="0">SUM(C5:E5)</f>
        <v>277121.52000000008</v>
      </c>
    </row>
    <row r="6" spans="1:6" ht="16.5" x14ac:dyDescent="0.25">
      <c r="A6" s="54">
        <v>3</v>
      </c>
      <c r="B6" s="55" t="s">
        <v>10</v>
      </c>
      <c r="C6" s="90">
        <v>117274.30000000002</v>
      </c>
      <c r="D6" s="90">
        <v>117274.30000000002</v>
      </c>
      <c r="E6" s="91">
        <v>117274.30000000002</v>
      </c>
      <c r="F6" s="92">
        <f t="shared" si="0"/>
        <v>351822.9</v>
      </c>
    </row>
    <row r="7" spans="1:6" ht="16.5" x14ac:dyDescent="0.25">
      <c r="A7" s="54">
        <v>4</v>
      </c>
      <c r="B7" s="55" t="s">
        <v>11</v>
      </c>
      <c r="C7" s="90">
        <v>57487.62000000001</v>
      </c>
      <c r="D7" s="90">
        <v>57487.62000000001</v>
      </c>
      <c r="E7" s="91">
        <v>57487.62000000001</v>
      </c>
      <c r="F7" s="92">
        <f t="shared" si="0"/>
        <v>172462.86000000004</v>
      </c>
    </row>
    <row r="8" spans="1:6" ht="16.5" x14ac:dyDescent="0.25">
      <c r="A8" s="54">
        <v>5</v>
      </c>
      <c r="B8" s="55" t="s">
        <v>12</v>
      </c>
      <c r="C8" s="90">
        <v>89517.890400000018</v>
      </c>
      <c r="D8" s="90">
        <v>89517.890400000018</v>
      </c>
      <c r="E8" s="91">
        <v>89517.890400000018</v>
      </c>
      <c r="F8" s="92">
        <f t="shared" si="0"/>
        <v>268553.67120000004</v>
      </c>
    </row>
    <row r="9" spans="1:6" ht="16.5" x14ac:dyDescent="0.25">
      <c r="A9" s="54">
        <v>6</v>
      </c>
      <c r="B9" s="55" t="s">
        <v>13</v>
      </c>
      <c r="C9" s="90">
        <v>81050.900000000009</v>
      </c>
      <c r="D9" s="90">
        <v>81050.900000000009</v>
      </c>
      <c r="E9" s="91">
        <v>81050.900000000009</v>
      </c>
      <c r="F9" s="92">
        <f t="shared" si="0"/>
        <v>243152.7</v>
      </c>
    </row>
    <row r="10" spans="1:6" ht="16.5" x14ac:dyDescent="0.25">
      <c r="A10" s="54">
        <v>7</v>
      </c>
      <c r="B10" s="55" t="s">
        <v>14</v>
      </c>
      <c r="C10" s="90">
        <v>8114.125</v>
      </c>
      <c r="D10" s="90">
        <v>8114.125</v>
      </c>
      <c r="E10" s="91">
        <v>8114.125</v>
      </c>
      <c r="F10" s="92">
        <f t="shared" si="0"/>
        <v>24342.375</v>
      </c>
    </row>
    <row r="11" spans="1:6" ht="16.5" x14ac:dyDescent="0.25">
      <c r="A11" s="54">
        <v>8</v>
      </c>
      <c r="B11" s="55" t="s">
        <v>15</v>
      </c>
      <c r="C11" s="90">
        <v>49989.96</v>
      </c>
      <c r="D11" s="90">
        <v>49989.96</v>
      </c>
      <c r="E11" s="91">
        <v>49989.96</v>
      </c>
      <c r="F11" s="92">
        <f t="shared" si="0"/>
        <v>149969.88</v>
      </c>
    </row>
    <row r="12" spans="1:6" ht="16.5" x14ac:dyDescent="0.25">
      <c r="A12" s="54">
        <v>9</v>
      </c>
      <c r="B12" s="55" t="s">
        <v>16</v>
      </c>
      <c r="C12" s="90">
        <v>82374.180000000008</v>
      </c>
      <c r="D12" s="90">
        <v>82374.180000000008</v>
      </c>
      <c r="E12" s="91">
        <v>82374.180000000008</v>
      </c>
      <c r="F12" s="92">
        <f t="shared" si="0"/>
        <v>247122.54000000004</v>
      </c>
    </row>
    <row r="13" spans="1:6" ht="16.5" x14ac:dyDescent="0.25">
      <c r="A13" s="54">
        <v>10</v>
      </c>
      <c r="B13" s="55" t="s">
        <v>17</v>
      </c>
      <c r="C13" s="90">
        <v>57867</v>
      </c>
      <c r="D13" s="90">
        <v>57867</v>
      </c>
      <c r="E13" s="91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90">
        <v>49989.96</v>
      </c>
      <c r="D14" s="90">
        <v>49989.96</v>
      </c>
      <c r="E14" s="93">
        <v>49989.96</v>
      </c>
      <c r="F14" s="92">
        <f t="shared" si="0"/>
        <v>149969.88</v>
      </c>
    </row>
    <row r="15" spans="1:6" ht="16.5" x14ac:dyDescent="0.25">
      <c r="A15" s="149" t="s">
        <v>7</v>
      </c>
      <c r="B15" s="150"/>
      <c r="C15" s="150"/>
      <c r="D15" s="150"/>
      <c r="E15" s="150"/>
      <c r="F15" s="94">
        <f>SUM(F4:F14)</f>
        <v>2225319.6461999998</v>
      </c>
    </row>
    <row r="16" spans="1:6" ht="16.5" x14ac:dyDescent="0.25">
      <c r="A16" s="67"/>
      <c r="B16" s="67"/>
      <c r="C16" s="69"/>
      <c r="D16" s="67"/>
      <c r="E16" s="67"/>
      <c r="F16" s="67"/>
    </row>
    <row r="17" spans="1:6" ht="16.5" x14ac:dyDescent="0.25">
      <c r="A17" s="143" t="s">
        <v>43</v>
      </c>
      <c r="B17" s="143"/>
      <c r="C17" s="86">
        <f>F15*30%</f>
        <v>667595.89385999995</v>
      </c>
      <c r="D17" s="75" t="s">
        <v>26</v>
      </c>
      <c r="E17" s="65"/>
      <c r="F17" s="66"/>
    </row>
    <row r="18" spans="1:6" ht="16.5" x14ac:dyDescent="0.25">
      <c r="A18" s="143" t="s">
        <v>44</v>
      </c>
      <c r="B18" s="143"/>
      <c r="C18" s="86">
        <f>F15*70%</f>
        <v>1557723.7523399999</v>
      </c>
      <c r="D18" s="75" t="s">
        <v>26</v>
      </c>
      <c r="E18" s="65"/>
      <c r="F18" s="66"/>
    </row>
    <row r="19" spans="1:6" ht="16.5" x14ac:dyDescent="0.25">
      <c r="A19" s="67"/>
      <c r="B19" s="67"/>
      <c r="C19" s="69"/>
      <c r="D19" s="67"/>
      <c r="E19" s="67"/>
      <c r="F19" s="68"/>
    </row>
    <row r="20" spans="1:6" ht="17.25" x14ac:dyDescent="0.3">
      <c r="A20" s="66"/>
      <c r="B20" s="66"/>
      <c r="C20" s="70"/>
      <c r="D20" s="142" t="s">
        <v>33</v>
      </c>
      <c r="E20" s="142"/>
      <c r="F20" s="142"/>
    </row>
    <row r="21" spans="1:6" ht="16.5" x14ac:dyDescent="0.25">
      <c r="A21" s="109" t="s">
        <v>29</v>
      </c>
      <c r="B21" s="109"/>
      <c r="C21" s="109"/>
      <c r="D21" s="109" t="s">
        <v>34</v>
      </c>
      <c r="E21" s="109"/>
      <c r="F21" s="109"/>
    </row>
    <row r="22" spans="1:6" ht="17.25" x14ac:dyDescent="0.3">
      <c r="A22" s="70"/>
      <c r="B22" s="70"/>
      <c r="C22" s="70"/>
      <c r="D22" s="109" t="s">
        <v>28</v>
      </c>
      <c r="E22" s="109"/>
      <c r="F22" s="109"/>
    </row>
    <row r="23" spans="1:6" ht="17.25" x14ac:dyDescent="0.3">
      <c r="A23" s="70"/>
      <c r="B23" s="70"/>
      <c r="C23" s="70"/>
      <c r="D23" s="70"/>
      <c r="E23" s="70"/>
      <c r="F23" s="70"/>
    </row>
    <row r="24" spans="1:6" ht="15.75" customHeight="1" x14ac:dyDescent="0.25">
      <c r="A24" s="103" t="s">
        <v>15</v>
      </c>
      <c r="B24" s="103"/>
      <c r="C24" s="103"/>
      <c r="D24" s="103" t="s">
        <v>10</v>
      </c>
      <c r="E24" s="103"/>
      <c r="F24" s="103"/>
    </row>
    <row r="25" spans="1:6" ht="15.75" customHeight="1" x14ac:dyDescent="0.25">
      <c r="A25" s="103"/>
      <c r="B25" s="103"/>
      <c r="C25" s="103"/>
      <c r="D25" s="103"/>
      <c r="E25" s="103"/>
      <c r="F25" s="103"/>
    </row>
    <row r="26" spans="1:6" ht="15.75" customHeight="1" x14ac:dyDescent="0.25">
      <c r="A26" s="103"/>
      <c r="B26" s="103"/>
      <c r="C26" s="103"/>
      <c r="D26" s="103"/>
      <c r="E26" s="103"/>
      <c r="F26" s="103"/>
    </row>
    <row r="27" spans="1:6" ht="15.75" customHeight="1" x14ac:dyDescent="0.25">
      <c r="A27" s="103"/>
      <c r="B27" s="103"/>
      <c r="C27" s="103"/>
      <c r="D27" s="103"/>
      <c r="E27" s="103"/>
      <c r="F27" s="103"/>
    </row>
    <row r="28" spans="1:6" ht="15.75" x14ac:dyDescent="0.25">
      <c r="A28" s="6"/>
      <c r="B28" s="6"/>
      <c r="C28" s="6"/>
      <c r="D28" s="19"/>
      <c r="E28" s="19"/>
      <c r="F28" s="19"/>
    </row>
  </sheetData>
  <mergeCells count="12">
    <mergeCell ref="A1:C1"/>
    <mergeCell ref="D1:F1"/>
    <mergeCell ref="A2:F2"/>
    <mergeCell ref="A15:E15"/>
    <mergeCell ref="A17:B17"/>
    <mergeCell ref="D24:F27"/>
    <mergeCell ref="A24:C27"/>
    <mergeCell ref="A18:B18"/>
    <mergeCell ref="D20:F20"/>
    <mergeCell ref="A21:C21"/>
    <mergeCell ref="D21:F21"/>
    <mergeCell ref="D22:F22"/>
  </mergeCells>
  <pageMargins left="0.7" right="0.7" top="0.75" bottom="0.75" header="0.3" footer="0.3"/>
  <pageSetup paperSize="9" scale="91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A2" sqref="A2:K2"/>
    </sheetView>
  </sheetViews>
  <sheetFormatPr defaultRowHeight="15" x14ac:dyDescent="0.25"/>
  <cols>
    <col min="2" max="2" width="36.140625" customWidth="1"/>
    <col min="3" max="3" width="10.140625" customWidth="1"/>
    <col min="8" max="8" width="10.5703125" customWidth="1"/>
    <col min="9" max="9" width="13" customWidth="1"/>
    <col min="10" max="10" width="14.7109375" customWidth="1"/>
    <col min="11" max="11" width="13" customWidth="1"/>
  </cols>
  <sheetData>
    <row r="1" spans="1:11" ht="53.2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51.75" customHeight="1" x14ac:dyDescent="0.25">
      <c r="A2" s="132" t="s">
        <v>67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22" t="s">
        <v>7</v>
      </c>
      <c r="B16" s="123"/>
      <c r="C16" s="123"/>
      <c r="D16" s="123"/>
      <c r="E16" s="123"/>
      <c r="F16" s="123"/>
      <c r="G16" s="123"/>
      <c r="H16" s="123"/>
      <c r="I16" s="123"/>
      <c r="J16" s="124"/>
      <c r="K16" s="45">
        <f>SUM(K5:K15)</f>
        <v>803412.13139999995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241023.63941999996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562388.49197999993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07" t="s">
        <v>36</v>
      </c>
      <c r="H21" s="107"/>
      <c r="I21" s="107"/>
      <c r="J21" s="107"/>
      <c r="K21" s="107"/>
    </row>
    <row r="22" spans="1:11" ht="15.75" x14ac:dyDescent="0.25">
      <c r="A22" s="108" t="s">
        <v>29</v>
      </c>
      <c r="B22" s="108"/>
      <c r="C22" s="108"/>
      <c r="D22" s="108"/>
      <c r="E22" s="108"/>
      <c r="F22" s="108"/>
      <c r="G22" s="108" t="s">
        <v>34</v>
      </c>
      <c r="H22" s="108"/>
      <c r="I22" s="108"/>
      <c r="J22" s="108"/>
      <c r="K22" s="108"/>
    </row>
    <row r="23" spans="1:11" ht="16.5" x14ac:dyDescent="0.25">
      <c r="D23" s="19"/>
      <c r="E23" s="19"/>
      <c r="F23" s="19"/>
      <c r="G23" s="109" t="s">
        <v>28</v>
      </c>
      <c r="H23" s="109"/>
      <c r="I23" s="109"/>
      <c r="J23" s="109"/>
      <c r="K23" s="109"/>
    </row>
    <row r="24" spans="1:11" ht="15.75" x14ac:dyDescent="0.25">
      <c r="D24" s="19"/>
      <c r="E24" s="19"/>
      <c r="F24" s="19"/>
    </row>
    <row r="25" spans="1:11" ht="15.75" x14ac:dyDescent="0.25">
      <c r="B25" s="103" t="s">
        <v>45</v>
      </c>
      <c r="C25" s="104"/>
      <c r="D25" s="104"/>
      <c r="E25" s="19"/>
      <c r="F25" s="19"/>
    </row>
    <row r="26" spans="1:11" ht="15.75" x14ac:dyDescent="0.25">
      <c r="B26" s="104"/>
      <c r="C26" s="104"/>
      <c r="D26" s="104"/>
      <c r="E26" s="19"/>
      <c r="F26" s="19"/>
      <c r="H26" s="103" t="s">
        <v>10</v>
      </c>
      <c r="I26" s="104"/>
      <c r="J26" s="104"/>
    </row>
    <row r="27" spans="1:11" ht="15.75" x14ac:dyDescent="0.25">
      <c r="B27" s="104"/>
      <c r="C27" s="104"/>
      <c r="D27" s="104"/>
      <c r="E27" s="19"/>
      <c r="F27" s="19"/>
      <c r="H27" s="104"/>
      <c r="I27" s="104"/>
      <c r="J27" s="104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A1:F1"/>
    <mergeCell ref="G1:K1"/>
    <mergeCell ref="A2:K2"/>
    <mergeCell ref="E3:F3"/>
    <mergeCell ref="G3:H3"/>
    <mergeCell ref="B25:D27"/>
    <mergeCell ref="H26:J27"/>
    <mergeCell ref="A16:J16"/>
    <mergeCell ref="G21:K21"/>
    <mergeCell ref="A22:F22"/>
    <mergeCell ref="G22:K22"/>
    <mergeCell ref="G23:K23"/>
  </mergeCells>
  <pageMargins left="0.7" right="0.7" top="0.75" bottom="0.75" header="0.3" footer="0.3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K11" sqref="K11"/>
    </sheetView>
  </sheetViews>
  <sheetFormatPr defaultRowHeight="15" x14ac:dyDescent="0.25"/>
  <cols>
    <col min="2" max="2" width="33.85546875" customWidth="1"/>
    <col min="3" max="3" width="11.28515625" customWidth="1"/>
    <col min="8" max="8" width="13.28515625" customWidth="1"/>
    <col min="9" max="9" width="13" customWidth="1"/>
    <col min="10" max="10" width="12.85546875" customWidth="1"/>
    <col min="11" max="11" width="13.85546875" customWidth="1"/>
  </cols>
  <sheetData>
    <row r="1" spans="1:11" ht="48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54.75" customHeight="1" x14ac:dyDescent="0.25">
      <c r="A2" s="132" t="s">
        <v>65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>J12*0.5%</f>
        <v>26793.18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22" t="s">
        <v>7</v>
      </c>
      <c r="B16" s="123"/>
      <c r="C16" s="123"/>
      <c r="D16" s="123"/>
      <c r="E16" s="123"/>
      <c r="F16" s="123"/>
      <c r="G16" s="123"/>
      <c r="H16" s="123"/>
      <c r="I16" s="123"/>
      <c r="J16" s="124"/>
      <c r="K16" s="45">
        <f>SUM(K5:K15)</f>
        <v>776618.95140000002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232985.68541999999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543633.26598000003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07" t="s">
        <v>36</v>
      </c>
      <c r="H21" s="107"/>
      <c r="I21" s="107"/>
      <c r="J21" s="107"/>
      <c r="K21" s="107"/>
    </row>
    <row r="22" spans="1:11" ht="15.75" x14ac:dyDescent="0.25">
      <c r="A22" s="108" t="s">
        <v>29</v>
      </c>
      <c r="B22" s="108"/>
      <c r="C22" s="108"/>
      <c r="D22" s="108"/>
      <c r="E22" s="108"/>
      <c r="F22" s="108"/>
      <c r="G22" s="108" t="s">
        <v>34</v>
      </c>
      <c r="H22" s="108"/>
      <c r="I22" s="108"/>
      <c r="J22" s="108"/>
      <c r="K22" s="108"/>
    </row>
    <row r="23" spans="1:11" ht="16.5" x14ac:dyDescent="0.25">
      <c r="D23" s="19"/>
      <c r="E23" s="19"/>
      <c r="F23" s="19"/>
      <c r="G23" s="109" t="s">
        <v>28</v>
      </c>
      <c r="H23" s="109"/>
      <c r="I23" s="109"/>
      <c r="J23" s="109"/>
      <c r="K23" s="109"/>
    </row>
    <row r="24" spans="1:11" ht="15.75" x14ac:dyDescent="0.25">
      <c r="D24" s="19"/>
      <c r="E24" s="19"/>
      <c r="F24" s="19"/>
    </row>
    <row r="25" spans="1:11" ht="15.75" x14ac:dyDescent="0.25">
      <c r="B25" s="103" t="s">
        <v>45</v>
      </c>
      <c r="C25" s="104"/>
      <c r="D25" s="104"/>
      <c r="E25" s="19"/>
      <c r="F25" s="19"/>
    </row>
    <row r="26" spans="1:11" ht="15.75" x14ac:dyDescent="0.25">
      <c r="B26" s="104"/>
      <c r="C26" s="104"/>
      <c r="D26" s="104"/>
      <c r="E26" s="19"/>
      <c r="F26" s="19"/>
      <c r="H26" s="103" t="s">
        <v>10</v>
      </c>
      <c r="I26" s="104"/>
      <c r="J26" s="104"/>
    </row>
    <row r="27" spans="1:11" ht="15.75" x14ac:dyDescent="0.25">
      <c r="B27" s="104"/>
      <c r="C27" s="104"/>
      <c r="D27" s="104"/>
      <c r="E27" s="19"/>
      <c r="F27" s="19"/>
      <c r="H27" s="104"/>
      <c r="I27" s="104"/>
      <c r="J27" s="104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A1:F1"/>
    <mergeCell ref="G1:K1"/>
    <mergeCell ref="A2:K2"/>
    <mergeCell ref="E3:F3"/>
    <mergeCell ref="G3:H3"/>
    <mergeCell ref="B25:D27"/>
    <mergeCell ref="H26:J27"/>
    <mergeCell ref="A16:J16"/>
    <mergeCell ref="G21:K21"/>
    <mergeCell ref="A22:F22"/>
    <mergeCell ref="G22:K22"/>
    <mergeCell ref="G23:K2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K12" sqref="K12"/>
    </sheetView>
  </sheetViews>
  <sheetFormatPr defaultRowHeight="15" x14ac:dyDescent="0.25"/>
  <cols>
    <col min="2" max="2" width="34.85546875" customWidth="1"/>
    <col min="3" max="3" width="11.7109375" customWidth="1"/>
    <col min="9" max="9" width="16.140625" customWidth="1"/>
    <col min="10" max="11" width="13.7109375" customWidth="1"/>
  </cols>
  <sheetData>
    <row r="1" spans="1:11" ht="63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45.75" customHeight="1" x14ac:dyDescent="0.25">
      <c r="A2" s="132" t="s">
        <v>66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6" si="1">(C5+D5+F5)*G5</f>
        <v>0.42959999999999998</v>
      </c>
      <c r="I5" s="39">
        <v>1490000</v>
      </c>
      <c r="J5" s="39">
        <f t="shared" ref="J5:J16" si="2">(C5+D5+F5+H5)*I5</f>
        <v>5974304</v>
      </c>
      <c r="K5" s="39">
        <f t="shared" ref="K5:K16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8">
        <v>9025959</v>
      </c>
      <c r="K11" s="39">
        <f t="shared" si="3"/>
        <v>90259.59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122" t="s">
        <v>7</v>
      </c>
      <c r="B17" s="123"/>
      <c r="C17" s="123"/>
      <c r="D17" s="123"/>
      <c r="E17" s="123"/>
      <c r="F17" s="123"/>
      <c r="G17" s="123"/>
      <c r="H17" s="123"/>
      <c r="I17" s="123"/>
      <c r="J17" s="124"/>
      <c r="K17" s="45">
        <f>SUM(K5:K16)</f>
        <v>940048.71639999992</v>
      </c>
    </row>
    <row r="18" spans="1:11" ht="15.75" x14ac:dyDescent="0.25">
      <c r="A18" s="6"/>
      <c r="B18" s="6"/>
      <c r="C18" s="7"/>
      <c r="D18" s="6"/>
      <c r="E18" s="6"/>
      <c r="F18" s="6"/>
      <c r="G18" s="6"/>
      <c r="H18" s="6"/>
      <c r="I18" s="6"/>
      <c r="J18" s="6"/>
      <c r="K18" s="6"/>
    </row>
    <row r="19" spans="1:11" ht="15.75" x14ac:dyDescent="0.25">
      <c r="A19" s="32" t="s">
        <v>54</v>
      </c>
      <c r="B19" s="32"/>
      <c r="C19" s="43">
        <f>K17*30%</f>
        <v>282014.61491999996</v>
      </c>
      <c r="D19" s="44" t="s">
        <v>26</v>
      </c>
      <c r="E19" s="32"/>
      <c r="F19" s="32"/>
      <c r="G19" s="32"/>
      <c r="H19" s="19"/>
      <c r="I19" s="19"/>
      <c r="J19" s="19"/>
      <c r="K19" s="6"/>
    </row>
    <row r="20" spans="1:11" ht="15.75" x14ac:dyDescent="0.25">
      <c r="A20" s="32" t="s">
        <v>53</v>
      </c>
      <c r="B20" s="32"/>
      <c r="C20" s="43">
        <f>K17*70%</f>
        <v>658034.10147999995</v>
      </c>
      <c r="D20" s="44" t="s">
        <v>26</v>
      </c>
      <c r="E20" s="32"/>
      <c r="F20" s="32"/>
      <c r="G20" s="32"/>
      <c r="H20" s="19"/>
      <c r="I20" s="19"/>
      <c r="J20" s="19"/>
      <c r="K20" s="9"/>
    </row>
    <row r="21" spans="1:11" ht="15.75" x14ac:dyDescent="0.25">
      <c r="A21" s="6"/>
      <c r="B21" s="6"/>
      <c r="C21" s="7"/>
      <c r="D21" s="6"/>
      <c r="E21" s="6"/>
      <c r="F21" s="6"/>
      <c r="G21" s="6"/>
      <c r="H21" s="6"/>
      <c r="I21" s="6"/>
      <c r="J21" s="6"/>
      <c r="K21" s="9"/>
    </row>
    <row r="22" spans="1:11" ht="15.75" x14ac:dyDescent="0.25">
      <c r="A22" s="19"/>
      <c r="B22" s="19"/>
      <c r="D22" s="19"/>
      <c r="E22" s="19"/>
      <c r="F22" s="19"/>
      <c r="G22" s="107" t="s">
        <v>36</v>
      </c>
      <c r="H22" s="107"/>
      <c r="I22" s="107"/>
      <c r="J22" s="107"/>
      <c r="K22" s="107"/>
    </row>
    <row r="23" spans="1:11" ht="15.75" x14ac:dyDescent="0.25">
      <c r="A23" s="108" t="s">
        <v>29</v>
      </c>
      <c r="B23" s="108"/>
      <c r="C23" s="108"/>
      <c r="D23" s="108"/>
      <c r="E23" s="108"/>
      <c r="F23" s="108"/>
      <c r="G23" s="108" t="s">
        <v>34</v>
      </c>
      <c r="H23" s="108"/>
      <c r="I23" s="108"/>
      <c r="J23" s="108"/>
      <c r="K23" s="108"/>
    </row>
    <row r="24" spans="1:11" ht="16.5" x14ac:dyDescent="0.25">
      <c r="D24" s="19"/>
      <c r="E24" s="19"/>
      <c r="F24" s="19"/>
      <c r="G24" s="109" t="s">
        <v>28</v>
      </c>
      <c r="H24" s="109"/>
      <c r="I24" s="109"/>
      <c r="J24" s="109"/>
      <c r="K24" s="109"/>
    </row>
    <row r="25" spans="1:11" ht="15.75" x14ac:dyDescent="0.25">
      <c r="D25" s="19"/>
      <c r="E25" s="19"/>
      <c r="F25" s="19"/>
    </row>
    <row r="26" spans="1:11" ht="15.75" x14ac:dyDescent="0.25">
      <c r="B26" s="103" t="s">
        <v>45</v>
      </c>
      <c r="C26" s="104"/>
      <c r="D26" s="104"/>
      <c r="E26" s="19"/>
      <c r="F26" s="19"/>
    </row>
    <row r="27" spans="1:11" ht="15.75" x14ac:dyDescent="0.25">
      <c r="B27" s="104"/>
      <c r="C27" s="104"/>
      <c r="D27" s="104"/>
      <c r="E27" s="19"/>
      <c r="F27" s="19"/>
      <c r="H27" s="103" t="s">
        <v>10</v>
      </c>
      <c r="I27" s="104"/>
      <c r="J27" s="104"/>
    </row>
    <row r="28" spans="1:11" ht="15.75" x14ac:dyDescent="0.25">
      <c r="B28" s="104"/>
      <c r="C28" s="104"/>
      <c r="D28" s="104"/>
      <c r="E28" s="19"/>
      <c r="F28" s="19"/>
      <c r="H28" s="104"/>
      <c r="I28" s="104"/>
      <c r="J28" s="104"/>
    </row>
    <row r="29" spans="1:11" ht="15.75" x14ac:dyDescent="0.25">
      <c r="A29" s="26"/>
      <c r="C29" s="26"/>
      <c r="D29" s="19"/>
      <c r="E29" s="19"/>
      <c r="F29" s="19"/>
      <c r="G29" s="26"/>
      <c r="H29" s="26"/>
      <c r="I29" s="26"/>
      <c r="J29" s="26"/>
      <c r="K29" s="26"/>
    </row>
    <row r="30" spans="1:1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</sheetData>
  <mergeCells count="12">
    <mergeCell ref="A1:F1"/>
    <mergeCell ref="G1:K1"/>
    <mergeCell ref="A2:K2"/>
    <mergeCell ref="E3:F3"/>
    <mergeCell ref="G3:H3"/>
    <mergeCell ref="B26:D28"/>
    <mergeCell ref="H27:J28"/>
    <mergeCell ref="A17:J17"/>
    <mergeCell ref="G22:K22"/>
    <mergeCell ref="A23:F23"/>
    <mergeCell ref="G23:K23"/>
    <mergeCell ref="G24:K2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2" sqref="A2:F2"/>
    </sheetView>
  </sheetViews>
  <sheetFormatPr defaultRowHeight="15" x14ac:dyDescent="0.25"/>
  <cols>
    <col min="1" max="1" width="9.140625" customWidth="1"/>
    <col min="2" max="2" width="26.140625" customWidth="1"/>
    <col min="3" max="3" width="14.7109375" customWidth="1"/>
    <col min="4" max="4" width="17.7109375" customWidth="1"/>
    <col min="5" max="5" width="14.28515625" customWidth="1"/>
    <col min="6" max="6" width="16" customWidth="1"/>
  </cols>
  <sheetData>
    <row r="1" spans="1:6" ht="57.75" customHeight="1" x14ac:dyDescent="0.25">
      <c r="A1" s="127" t="s">
        <v>42</v>
      </c>
      <c r="B1" s="127"/>
      <c r="C1" s="127"/>
      <c r="D1" s="128" t="s">
        <v>6</v>
      </c>
      <c r="E1" s="128"/>
      <c r="F1" s="128"/>
    </row>
    <row r="2" spans="1:6" ht="48.75" customHeight="1" x14ac:dyDescent="0.25">
      <c r="A2" s="148" t="s">
        <v>68</v>
      </c>
      <c r="B2" s="126"/>
      <c r="C2" s="126"/>
      <c r="D2" s="126"/>
      <c r="E2" s="126"/>
      <c r="F2" s="126"/>
    </row>
    <row r="3" spans="1:6" ht="33" x14ac:dyDescent="0.25">
      <c r="A3" s="72" t="s">
        <v>0</v>
      </c>
      <c r="B3" s="72" t="s">
        <v>1</v>
      </c>
      <c r="C3" s="73" t="s">
        <v>61</v>
      </c>
      <c r="D3" s="73" t="s">
        <v>62</v>
      </c>
      <c r="E3" s="95" t="s">
        <v>63</v>
      </c>
      <c r="F3" s="74" t="s">
        <v>64</v>
      </c>
    </row>
    <row r="4" spans="1:6" ht="16.5" x14ac:dyDescent="0.25">
      <c r="A4" s="54">
        <v>1</v>
      </c>
      <c r="B4" s="55" t="s">
        <v>8</v>
      </c>
      <c r="C4" s="39">
        <v>59743.040000000001</v>
      </c>
      <c r="D4" s="39">
        <v>59743.040000000001</v>
      </c>
      <c r="E4" s="39">
        <v>59743.040000000001</v>
      </c>
      <c r="F4" s="92">
        <f>SUM(C4:E4)</f>
        <v>179229.12</v>
      </c>
    </row>
    <row r="5" spans="1:6" ht="16.5" x14ac:dyDescent="0.25">
      <c r="A5" s="54">
        <v>2</v>
      </c>
      <c r="B5" s="55" t="s">
        <v>9</v>
      </c>
      <c r="C5" s="39">
        <v>99019.440000000017</v>
      </c>
      <c r="D5" s="39">
        <v>99019.440000000017</v>
      </c>
      <c r="E5" s="39">
        <v>99019.440000000017</v>
      </c>
      <c r="F5" s="92">
        <f t="shared" ref="F5:F15" si="0">SUM(C5:E5)</f>
        <v>297058.32000000007</v>
      </c>
    </row>
    <row r="6" spans="1:6" ht="16.5" x14ac:dyDescent="0.25">
      <c r="A6" s="54">
        <v>3</v>
      </c>
      <c r="B6" s="55" t="s">
        <v>10</v>
      </c>
      <c r="C6" s="39">
        <v>132297.1</v>
      </c>
      <c r="D6" s="39">
        <v>132297.1</v>
      </c>
      <c r="E6" s="39">
        <v>132297.1</v>
      </c>
      <c r="F6" s="92">
        <f t="shared" si="0"/>
        <v>396891.30000000005</v>
      </c>
    </row>
    <row r="7" spans="1:6" ht="16.5" x14ac:dyDescent="0.25">
      <c r="A7" s="54">
        <v>4</v>
      </c>
      <c r="B7" s="55" t="s">
        <v>11</v>
      </c>
      <c r="C7" s="39">
        <v>61623.420000000013</v>
      </c>
      <c r="D7" s="39">
        <v>61623.420000000013</v>
      </c>
      <c r="E7" s="39">
        <v>61623.420000000013</v>
      </c>
      <c r="F7" s="92">
        <f t="shared" si="0"/>
        <v>184870.26000000004</v>
      </c>
    </row>
    <row r="8" spans="1:6" ht="16.5" x14ac:dyDescent="0.25">
      <c r="A8" s="54">
        <v>5</v>
      </c>
      <c r="B8" s="55" t="s">
        <v>12</v>
      </c>
      <c r="C8" s="39">
        <v>95958.026400000002</v>
      </c>
      <c r="D8" s="39">
        <v>95958.026400000002</v>
      </c>
      <c r="E8" s="39">
        <v>95958.026400000002</v>
      </c>
      <c r="F8" s="92">
        <f t="shared" si="0"/>
        <v>287874.07920000004</v>
      </c>
    </row>
    <row r="9" spans="1:6" ht="16.5" x14ac:dyDescent="0.25">
      <c r="A9" s="54">
        <v>6</v>
      </c>
      <c r="B9" s="55" t="s">
        <v>13</v>
      </c>
      <c r="C9" s="39">
        <v>92733.130000000019</v>
      </c>
      <c r="D9" s="39">
        <v>92733.130000000019</v>
      </c>
      <c r="E9" s="39">
        <v>92733.130000000019</v>
      </c>
      <c r="F9" s="92">
        <f t="shared" si="0"/>
        <v>278199.39000000007</v>
      </c>
    </row>
    <row r="10" spans="1:6" ht="16.5" x14ac:dyDescent="0.25">
      <c r="A10" s="54">
        <v>7</v>
      </c>
      <c r="B10" s="55" t="s">
        <v>14</v>
      </c>
      <c r="C10" s="97">
        <v>8697.875</v>
      </c>
      <c r="D10" s="97">
        <v>8697.875</v>
      </c>
      <c r="E10" s="39">
        <v>90259.59</v>
      </c>
      <c r="F10" s="92">
        <f t="shared" si="0"/>
        <v>107655.34</v>
      </c>
    </row>
    <row r="11" spans="1:6" ht="16.5" x14ac:dyDescent="0.25">
      <c r="A11" s="54">
        <v>8</v>
      </c>
      <c r="B11" s="55" t="s">
        <v>15</v>
      </c>
      <c r="C11" s="39">
        <v>53586.36</v>
      </c>
      <c r="D11" s="39">
        <v>26793.18</v>
      </c>
      <c r="E11" s="39">
        <v>53586.36</v>
      </c>
      <c r="F11" s="92">
        <f t="shared" si="0"/>
        <v>133965.90000000002</v>
      </c>
    </row>
    <row r="12" spans="1:6" ht="16.5" x14ac:dyDescent="0.25">
      <c r="A12" s="54">
        <v>9</v>
      </c>
      <c r="B12" s="55" t="s">
        <v>16</v>
      </c>
      <c r="C12" s="39">
        <v>88300.38</v>
      </c>
      <c r="D12" s="39">
        <v>88300.38</v>
      </c>
      <c r="E12" s="39">
        <v>88300.38</v>
      </c>
      <c r="F12" s="92">
        <f t="shared" si="0"/>
        <v>264901.14</v>
      </c>
    </row>
    <row r="13" spans="1:6" ht="16.5" x14ac:dyDescent="0.25">
      <c r="A13" s="54">
        <v>10</v>
      </c>
      <c r="B13" s="55" t="s">
        <v>17</v>
      </c>
      <c r="C13" s="39">
        <v>57867</v>
      </c>
      <c r="D13" s="39">
        <v>57867</v>
      </c>
      <c r="E13" s="39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39">
        <v>53586.36</v>
      </c>
      <c r="D14" s="39">
        <v>53586.36</v>
      </c>
      <c r="E14" s="39">
        <v>53586.36</v>
      </c>
      <c r="F14" s="92">
        <f t="shared" si="0"/>
        <v>160759.08000000002</v>
      </c>
    </row>
    <row r="15" spans="1:6" ht="16.5" x14ac:dyDescent="0.25">
      <c r="A15" s="54">
        <v>12</v>
      </c>
      <c r="B15" s="55" t="s">
        <v>60</v>
      </c>
      <c r="C15" s="39"/>
      <c r="D15" s="39"/>
      <c r="E15" s="39">
        <v>55074.87</v>
      </c>
      <c r="F15" s="92">
        <f t="shared" si="0"/>
        <v>55074.87</v>
      </c>
    </row>
    <row r="16" spans="1:6" ht="16.5" x14ac:dyDescent="0.25">
      <c r="A16" s="149" t="s">
        <v>7</v>
      </c>
      <c r="B16" s="150"/>
      <c r="C16" s="150"/>
      <c r="D16" s="150"/>
      <c r="E16" s="150"/>
      <c r="F16" s="94">
        <f>SUM(F4:F15)</f>
        <v>2520079.7992000007</v>
      </c>
    </row>
    <row r="17" spans="1:6" ht="16.5" x14ac:dyDescent="0.25">
      <c r="A17" s="67"/>
      <c r="B17" s="67"/>
      <c r="C17" s="69"/>
      <c r="D17" s="67"/>
      <c r="E17" s="67"/>
      <c r="F17" s="67"/>
    </row>
    <row r="18" spans="1:6" ht="16.5" x14ac:dyDescent="0.25">
      <c r="A18" s="143" t="s">
        <v>43</v>
      </c>
      <c r="B18" s="143"/>
      <c r="C18" s="86">
        <f>F16*30%</f>
        <v>756023.93976000021</v>
      </c>
      <c r="D18" s="75" t="s">
        <v>26</v>
      </c>
      <c r="E18" s="65"/>
      <c r="F18" s="66"/>
    </row>
    <row r="19" spans="1:6" ht="16.5" x14ac:dyDescent="0.25">
      <c r="A19" s="143" t="s">
        <v>44</v>
      </c>
      <c r="B19" s="143"/>
      <c r="C19" s="86">
        <f>F16*70%</f>
        <v>1764055.8594400005</v>
      </c>
      <c r="D19" s="75" t="s">
        <v>26</v>
      </c>
      <c r="E19" s="65"/>
      <c r="F19" s="66"/>
    </row>
    <row r="20" spans="1:6" ht="16.5" x14ac:dyDescent="0.25">
      <c r="A20" s="67"/>
      <c r="B20" s="67"/>
      <c r="C20" s="69"/>
      <c r="D20" s="67"/>
      <c r="E20" s="67"/>
      <c r="F20" s="68"/>
    </row>
    <row r="21" spans="1:6" ht="17.25" x14ac:dyDescent="0.3">
      <c r="A21" s="66"/>
      <c r="B21" s="66"/>
      <c r="C21" s="70"/>
      <c r="D21" s="142" t="s">
        <v>33</v>
      </c>
      <c r="E21" s="142"/>
      <c r="F21" s="142"/>
    </row>
    <row r="22" spans="1:6" ht="16.5" x14ac:dyDescent="0.25">
      <c r="A22" s="109" t="s">
        <v>29</v>
      </c>
      <c r="B22" s="109"/>
      <c r="C22" s="109"/>
      <c r="D22" s="109" t="s">
        <v>34</v>
      </c>
      <c r="E22" s="109"/>
      <c r="F22" s="109"/>
    </row>
    <row r="23" spans="1:6" ht="17.25" x14ac:dyDescent="0.3">
      <c r="A23" s="70"/>
      <c r="B23" s="70"/>
      <c r="C23" s="70"/>
      <c r="D23" s="109" t="s">
        <v>28</v>
      </c>
      <c r="E23" s="109"/>
      <c r="F23" s="109"/>
    </row>
    <row r="24" spans="1:6" ht="17.25" x14ac:dyDescent="0.3">
      <c r="A24" s="70"/>
      <c r="B24" s="70"/>
      <c r="C24" s="70"/>
      <c r="D24" s="70"/>
      <c r="E24" s="70"/>
      <c r="F24" s="70"/>
    </row>
    <row r="25" spans="1:6" ht="15.75" customHeight="1" x14ac:dyDescent="0.25">
      <c r="A25" s="103" t="s">
        <v>15</v>
      </c>
      <c r="B25" s="103"/>
      <c r="C25" s="103"/>
      <c r="D25" s="103" t="s">
        <v>10</v>
      </c>
      <c r="E25" s="103"/>
      <c r="F25" s="103"/>
    </row>
    <row r="26" spans="1:6" ht="15.75" customHeight="1" x14ac:dyDescent="0.25">
      <c r="A26" s="103"/>
      <c r="B26" s="103"/>
      <c r="C26" s="103"/>
      <c r="D26" s="103"/>
      <c r="E26" s="103"/>
      <c r="F26" s="103"/>
    </row>
    <row r="27" spans="1:6" ht="15.75" customHeight="1" x14ac:dyDescent="0.25">
      <c r="A27" s="103"/>
      <c r="B27" s="103"/>
      <c r="C27" s="103"/>
      <c r="D27" s="103"/>
      <c r="E27" s="103"/>
      <c r="F27" s="103"/>
    </row>
    <row r="28" spans="1:6" ht="15.75" customHeight="1" x14ac:dyDescent="0.25">
      <c r="A28" s="103"/>
      <c r="B28" s="103"/>
      <c r="C28" s="103"/>
      <c r="D28" s="103"/>
      <c r="E28" s="103"/>
      <c r="F28" s="103"/>
    </row>
    <row r="29" spans="1:6" ht="15.75" x14ac:dyDescent="0.25">
      <c r="A29" s="6"/>
      <c r="B29" s="6"/>
      <c r="C29" s="6"/>
      <c r="D29" s="19"/>
      <c r="E29" s="19"/>
      <c r="F29" s="19"/>
    </row>
  </sheetData>
  <mergeCells count="12">
    <mergeCell ref="D21:F21"/>
    <mergeCell ref="A22:C22"/>
    <mergeCell ref="D22:F22"/>
    <mergeCell ref="D23:F23"/>
    <mergeCell ref="A25:C28"/>
    <mergeCell ref="D25:F28"/>
    <mergeCell ref="A19:B19"/>
    <mergeCell ref="A1:C1"/>
    <mergeCell ref="D1:F1"/>
    <mergeCell ref="A2:F2"/>
    <mergeCell ref="A16:E16"/>
    <mergeCell ref="A18:B18"/>
  </mergeCells>
  <pageMargins left="0.7" right="0.7" top="0.75" bottom="0.75" header="0.3" footer="0.3"/>
  <pageSetup scale="90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45.75" customHeight="1" x14ac:dyDescent="0.25">
      <c r="A2" s="132" t="s">
        <v>69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0.42959999999999998</v>
      </c>
      <c r="I5" s="39">
        <v>1490000</v>
      </c>
      <c r="J5" s="39">
        <f t="shared" ref="J5:J17" si="2">(C5+D5+F5+H5)*I5</f>
        <v>5974304</v>
      </c>
      <c r="K5" s="39">
        <f t="shared" ref="K5:K17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0.23</v>
      </c>
      <c r="H9" s="38">
        <f t="shared" si="1"/>
        <v>1.2141240000000002</v>
      </c>
      <c r="I9" s="39">
        <v>1490000</v>
      </c>
      <c r="J9" s="39">
        <f t="shared" si="2"/>
        <v>9674456.7599999998</v>
      </c>
      <c r="K9" s="39">
        <f t="shared" si="3"/>
        <v>96744.567599999995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02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2" t="s">
        <v>7</v>
      </c>
      <c r="B18" s="123"/>
      <c r="C18" s="123"/>
      <c r="D18" s="123"/>
      <c r="E18" s="123"/>
      <c r="F18" s="123"/>
      <c r="G18" s="123"/>
      <c r="H18" s="123"/>
      <c r="I18" s="123"/>
      <c r="J18" s="124"/>
      <c r="K18" s="45">
        <f>SUM(K5:K17)</f>
        <v>988664.39760000014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54</v>
      </c>
      <c r="B20" s="32"/>
      <c r="C20" s="151">
        <f>K18*30%</f>
        <v>296599.31928000005</v>
      </c>
      <c r="D20" s="151"/>
      <c r="E20" s="32"/>
      <c r="F20" s="32"/>
      <c r="G20" s="32"/>
      <c r="H20" s="19"/>
      <c r="I20" s="19"/>
      <c r="J20" s="19"/>
      <c r="K20" s="6"/>
    </row>
    <row r="21" spans="1:11" ht="15.75" x14ac:dyDescent="0.25">
      <c r="A21" s="32" t="s">
        <v>53</v>
      </c>
      <c r="B21" s="32"/>
      <c r="C21" s="151">
        <f>K18*70%</f>
        <v>692065.07832000009</v>
      </c>
      <c r="D21" s="151"/>
      <c r="E21" s="32"/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07" t="s">
        <v>36</v>
      </c>
      <c r="H23" s="107"/>
      <c r="I23" s="107"/>
      <c r="J23" s="107"/>
      <c r="K23" s="107"/>
    </row>
    <row r="24" spans="1:11" ht="15.75" x14ac:dyDescent="0.25">
      <c r="A24" s="108" t="s">
        <v>29</v>
      </c>
      <c r="B24" s="108"/>
      <c r="C24" s="108"/>
      <c r="D24" s="108"/>
      <c r="E24" s="108"/>
      <c r="F24" s="108"/>
      <c r="G24" s="108" t="s">
        <v>34</v>
      </c>
      <c r="H24" s="108"/>
      <c r="I24" s="108"/>
      <c r="J24" s="108"/>
      <c r="K24" s="108"/>
    </row>
    <row r="25" spans="1:11" ht="16.5" x14ac:dyDescent="0.25">
      <c r="D25" s="19"/>
      <c r="E25" s="19"/>
      <c r="F25" s="19"/>
      <c r="G25" s="109" t="s">
        <v>28</v>
      </c>
      <c r="H25" s="109"/>
      <c r="I25" s="109"/>
      <c r="J25" s="109"/>
      <c r="K25" s="109"/>
    </row>
    <row r="26" spans="1:11" ht="15.75" x14ac:dyDescent="0.25">
      <c r="D26" s="19"/>
      <c r="E26" s="19"/>
      <c r="F26" s="19"/>
    </row>
    <row r="27" spans="1:11" ht="15.75" x14ac:dyDescent="0.25">
      <c r="B27" s="103" t="s">
        <v>45</v>
      </c>
      <c r="C27" s="104"/>
      <c r="D27" s="104"/>
      <c r="E27" s="19"/>
      <c r="F27" s="19"/>
    </row>
    <row r="28" spans="1:11" ht="15.75" x14ac:dyDescent="0.25">
      <c r="B28" s="104"/>
      <c r="C28" s="104"/>
      <c r="D28" s="104"/>
      <c r="E28" s="19"/>
      <c r="F28" s="19"/>
      <c r="H28" s="103" t="s">
        <v>10</v>
      </c>
      <c r="I28" s="104"/>
      <c r="J28" s="104"/>
    </row>
    <row r="29" spans="1:11" ht="15.75" x14ac:dyDescent="0.25">
      <c r="B29" s="104"/>
      <c r="C29" s="104"/>
      <c r="D29" s="104"/>
      <c r="E29" s="19"/>
      <c r="F29" s="19"/>
      <c r="H29" s="104"/>
      <c r="I29" s="104"/>
      <c r="J29" s="10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G25:K25"/>
    <mergeCell ref="B27:D29"/>
    <mergeCell ref="H28:J29"/>
    <mergeCell ref="A1:F1"/>
    <mergeCell ref="G1:K1"/>
    <mergeCell ref="A2:K2"/>
    <mergeCell ref="E3:F3"/>
    <mergeCell ref="G3:H3"/>
    <mergeCell ref="A18:J18"/>
    <mergeCell ref="C20:D20"/>
    <mergeCell ref="C21:D21"/>
    <mergeCell ref="G23:K23"/>
    <mergeCell ref="A24:F24"/>
    <mergeCell ref="G24:K24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9" max="9" width="16.140625" customWidth="1"/>
    <col min="10" max="11" width="13.7109375" customWidth="1"/>
  </cols>
  <sheetData>
    <row r="1" spans="1:11" ht="63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45.75" customHeight="1" x14ac:dyDescent="0.25">
      <c r="A2" s="132" t="s">
        <v>71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3.66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0.46920000000000001</v>
      </c>
      <c r="I5" s="39">
        <v>1490000</v>
      </c>
      <c r="J5" s="39">
        <f t="shared" ref="J5:J17" si="2">(C5+D5+F5+H5)*I5</f>
        <v>6525008</v>
      </c>
      <c r="K5" s="39">
        <f t="shared" ref="K5:K17" si="3">J5*1%</f>
        <v>65250.080000000002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7.0000000000000007E-2</v>
      </c>
      <c r="F9" s="35">
        <f>C9*E9</f>
        <v>0.34860000000000008</v>
      </c>
      <c r="G9" s="37">
        <v>0.23</v>
      </c>
      <c r="H9" s="38">
        <f t="shared" si="1"/>
        <v>1.2255780000000003</v>
      </c>
      <c r="I9" s="39">
        <v>1490000</v>
      </c>
      <c r="J9" s="39">
        <f t="shared" si="2"/>
        <v>9765725.2200000025</v>
      </c>
      <c r="K9" s="39">
        <f t="shared" si="3"/>
        <v>97657.252200000032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02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2" t="s">
        <v>7</v>
      </c>
      <c r="B18" s="123"/>
      <c r="C18" s="123"/>
      <c r="D18" s="123"/>
      <c r="E18" s="123"/>
      <c r="F18" s="123"/>
      <c r="G18" s="123"/>
      <c r="H18" s="123"/>
      <c r="I18" s="123"/>
      <c r="J18" s="124"/>
      <c r="K18" s="45">
        <f>SUM(K5:K17)</f>
        <v>995084.12220000022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54</v>
      </c>
      <c r="B20" s="32"/>
      <c r="C20" s="151">
        <f>K18*30%</f>
        <v>298525.23666000005</v>
      </c>
      <c r="D20" s="151"/>
      <c r="E20" s="32"/>
      <c r="F20" s="32"/>
      <c r="G20" s="32"/>
      <c r="H20" s="19"/>
      <c r="I20" s="19"/>
      <c r="J20" s="19"/>
      <c r="K20" s="6"/>
    </row>
    <row r="21" spans="1:11" ht="15.75" x14ac:dyDescent="0.25">
      <c r="A21" s="32" t="s">
        <v>53</v>
      </c>
      <c r="B21" s="32"/>
      <c r="C21" s="151">
        <f>K18*70%</f>
        <v>696558.88554000016</v>
      </c>
      <c r="D21" s="151"/>
      <c r="E21" s="32"/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07" t="s">
        <v>36</v>
      </c>
      <c r="H23" s="107"/>
      <c r="I23" s="107"/>
      <c r="J23" s="107"/>
      <c r="K23" s="107"/>
    </row>
    <row r="24" spans="1:11" ht="15.75" x14ac:dyDescent="0.25">
      <c r="A24" s="108" t="s">
        <v>29</v>
      </c>
      <c r="B24" s="108"/>
      <c r="C24" s="108"/>
      <c r="D24" s="108"/>
      <c r="E24" s="108"/>
      <c r="F24" s="108"/>
      <c r="G24" s="108" t="s">
        <v>34</v>
      </c>
      <c r="H24" s="108"/>
      <c r="I24" s="108"/>
      <c r="J24" s="108"/>
      <c r="K24" s="108"/>
    </row>
    <row r="25" spans="1:11" ht="16.5" x14ac:dyDescent="0.25">
      <c r="D25" s="19"/>
      <c r="E25" s="19"/>
      <c r="F25" s="19"/>
      <c r="G25" s="109" t="s">
        <v>28</v>
      </c>
      <c r="H25" s="109"/>
      <c r="I25" s="109"/>
      <c r="J25" s="109"/>
      <c r="K25" s="109"/>
    </row>
    <row r="26" spans="1:11" ht="15.75" x14ac:dyDescent="0.25">
      <c r="D26" s="19"/>
      <c r="E26" s="19"/>
      <c r="F26" s="19"/>
    </row>
    <row r="27" spans="1:11" ht="15.75" x14ac:dyDescent="0.25">
      <c r="B27" s="103" t="s">
        <v>45</v>
      </c>
      <c r="C27" s="104"/>
      <c r="D27" s="104"/>
      <c r="E27" s="19"/>
      <c r="F27" s="19"/>
    </row>
    <row r="28" spans="1:11" ht="15.75" x14ac:dyDescent="0.25">
      <c r="B28" s="104"/>
      <c r="C28" s="104"/>
      <c r="D28" s="104"/>
      <c r="E28" s="19"/>
      <c r="F28" s="19"/>
      <c r="H28" s="103" t="s">
        <v>10</v>
      </c>
      <c r="I28" s="104"/>
      <c r="J28" s="104"/>
    </row>
    <row r="29" spans="1:11" ht="15.75" x14ac:dyDescent="0.25">
      <c r="B29" s="104"/>
      <c r="C29" s="104"/>
      <c r="D29" s="104"/>
      <c r="E29" s="19"/>
      <c r="F29" s="19"/>
      <c r="H29" s="104"/>
      <c r="I29" s="104"/>
      <c r="J29" s="10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G25:K25"/>
    <mergeCell ref="B27:D29"/>
    <mergeCell ref="H28:J29"/>
    <mergeCell ref="A1:F1"/>
    <mergeCell ref="G1:K1"/>
    <mergeCell ref="A2:K2"/>
    <mergeCell ref="E3:F3"/>
    <mergeCell ref="G3:H3"/>
    <mergeCell ref="A18:J18"/>
    <mergeCell ref="C20:D20"/>
    <mergeCell ref="C21:D21"/>
    <mergeCell ref="G23:K23"/>
    <mergeCell ref="A24:F24"/>
    <mergeCell ref="G24:K24"/>
  </mergeCells>
  <pageMargins left="0.7" right="0.7" top="0.75" bottom="0.75" header="0.3" footer="0.3"/>
  <pageSetup scale="9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111" t="s">
        <v>42</v>
      </c>
      <c r="B1" s="112"/>
      <c r="C1" s="112"/>
      <c r="D1" s="112"/>
      <c r="E1" s="112"/>
      <c r="F1" s="112"/>
      <c r="G1" s="111" t="s">
        <v>6</v>
      </c>
      <c r="H1" s="112"/>
      <c r="I1" s="112"/>
      <c r="J1" s="112"/>
      <c r="K1" s="112"/>
    </row>
    <row r="2" spans="1:11" ht="45.75" customHeight="1" x14ac:dyDescent="0.25">
      <c r="A2" s="132" t="s">
        <v>72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5" t="s">
        <v>20</v>
      </c>
      <c r="F3" s="116"/>
      <c r="G3" s="115" t="s">
        <v>21</v>
      </c>
      <c r="H3" s="117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3.66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0.46920000000000001</v>
      </c>
      <c r="I5" s="39">
        <v>1490000</v>
      </c>
      <c r="J5" s="39">
        <f t="shared" ref="J5:J17" si="2">(C5+D5+F5+H5)*I5</f>
        <v>6525008</v>
      </c>
      <c r="K5" s="39">
        <f t="shared" ref="K5:K17" si="3">J5*1%</f>
        <v>65250.080000000002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7.0000000000000007E-2</v>
      </c>
      <c r="F9" s="35">
        <f>C9*E9</f>
        <v>0.34860000000000008</v>
      </c>
      <c r="G9" s="37">
        <v>0.23</v>
      </c>
      <c r="H9" s="38">
        <f t="shared" si="1"/>
        <v>1.2255780000000003</v>
      </c>
      <c r="I9" s="39">
        <v>1490000</v>
      </c>
      <c r="J9" s="39">
        <f t="shared" si="2"/>
        <v>9765725.2200000025</v>
      </c>
      <c r="K9" s="39">
        <f t="shared" si="3"/>
        <v>97657.252200000032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02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2" t="s">
        <v>7</v>
      </c>
      <c r="B18" s="123"/>
      <c r="C18" s="123"/>
      <c r="D18" s="123"/>
      <c r="E18" s="123"/>
      <c r="F18" s="123"/>
      <c r="G18" s="123"/>
      <c r="H18" s="123"/>
      <c r="I18" s="123"/>
      <c r="J18" s="124"/>
      <c r="K18" s="45">
        <f>SUM(K5:K17)</f>
        <v>995084.12220000022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73</v>
      </c>
      <c r="B20" s="32"/>
      <c r="C20" s="151">
        <f>K18*30%</f>
        <v>298525.23666000005</v>
      </c>
      <c r="D20" s="151"/>
      <c r="E20" s="44" t="s">
        <v>26</v>
      </c>
      <c r="F20" s="32"/>
      <c r="G20" s="32"/>
      <c r="H20" s="19"/>
      <c r="I20" s="19"/>
      <c r="J20" s="19"/>
      <c r="K20" s="6"/>
    </row>
    <row r="21" spans="1:11" ht="15.75" x14ac:dyDescent="0.25">
      <c r="A21" s="32" t="s">
        <v>74</v>
      </c>
      <c r="B21" s="32"/>
      <c r="C21" s="151">
        <f>K18*70%</f>
        <v>696558.88554000016</v>
      </c>
      <c r="D21" s="151"/>
      <c r="E21" s="44" t="s">
        <v>26</v>
      </c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07" t="s">
        <v>36</v>
      </c>
      <c r="H23" s="107"/>
      <c r="I23" s="107"/>
      <c r="J23" s="107"/>
      <c r="K23" s="107"/>
    </row>
    <row r="24" spans="1:11" ht="15.75" x14ac:dyDescent="0.25">
      <c r="A24" s="108" t="s">
        <v>29</v>
      </c>
      <c r="B24" s="108"/>
      <c r="C24" s="108"/>
      <c r="D24" s="108"/>
      <c r="E24" s="108"/>
      <c r="F24" s="108"/>
      <c r="G24" s="108" t="s">
        <v>34</v>
      </c>
      <c r="H24" s="108"/>
      <c r="I24" s="108"/>
      <c r="J24" s="108"/>
      <c r="K24" s="108"/>
    </row>
    <row r="25" spans="1:11" ht="16.5" x14ac:dyDescent="0.25">
      <c r="D25" s="19"/>
      <c r="E25" s="19"/>
      <c r="F25" s="19"/>
      <c r="G25" s="109" t="s">
        <v>28</v>
      </c>
      <c r="H25" s="109"/>
      <c r="I25" s="109"/>
      <c r="J25" s="109"/>
      <c r="K25" s="109"/>
    </row>
    <row r="26" spans="1:11" ht="15.75" x14ac:dyDescent="0.25">
      <c r="D26" s="19"/>
      <c r="E26" s="19"/>
      <c r="F26" s="19"/>
    </row>
    <row r="27" spans="1:11" ht="15.75" x14ac:dyDescent="0.25">
      <c r="B27" s="103" t="s">
        <v>45</v>
      </c>
      <c r="C27" s="104"/>
      <c r="D27" s="104"/>
      <c r="E27" s="19"/>
      <c r="F27" s="19"/>
    </row>
    <row r="28" spans="1:11" ht="15.75" x14ac:dyDescent="0.25">
      <c r="B28" s="104"/>
      <c r="C28" s="104"/>
      <c r="D28" s="104"/>
      <c r="E28" s="19"/>
      <c r="F28" s="19"/>
      <c r="H28" s="103" t="s">
        <v>10</v>
      </c>
      <c r="I28" s="104"/>
      <c r="J28" s="104"/>
    </row>
    <row r="29" spans="1:11" ht="15.75" x14ac:dyDescent="0.25">
      <c r="B29" s="104"/>
      <c r="C29" s="104"/>
      <c r="D29" s="104"/>
      <c r="E29" s="19"/>
      <c r="F29" s="19"/>
      <c r="H29" s="104"/>
      <c r="I29" s="104"/>
      <c r="J29" s="10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G25:K25"/>
    <mergeCell ref="B27:D29"/>
    <mergeCell ref="H28:J29"/>
    <mergeCell ref="A1:F1"/>
    <mergeCell ref="G1:K1"/>
    <mergeCell ref="A2:K2"/>
    <mergeCell ref="E3:F3"/>
    <mergeCell ref="G3:H3"/>
    <mergeCell ref="A18:J18"/>
    <mergeCell ref="C20:D20"/>
    <mergeCell ref="C21:D21"/>
    <mergeCell ref="G23:K23"/>
    <mergeCell ref="A24:F24"/>
    <mergeCell ref="G24:K24"/>
  </mergeCells>
  <pageMargins left="0.7" right="0.7" top="0.75" bottom="0.75" header="0.3" footer="0.3"/>
  <pageSetup scale="9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4" sqref="F4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8" customWidth="1"/>
  </cols>
  <sheetData>
    <row r="1" spans="1:6" ht="57.75" customHeight="1" x14ac:dyDescent="0.25">
      <c r="A1" s="127" t="s">
        <v>42</v>
      </c>
      <c r="B1" s="127"/>
      <c r="C1" s="127"/>
      <c r="D1" s="128" t="s">
        <v>6</v>
      </c>
      <c r="E1" s="128"/>
      <c r="F1" s="128"/>
    </row>
    <row r="2" spans="1:6" ht="48.75" customHeight="1" x14ac:dyDescent="0.25">
      <c r="A2" s="148" t="s">
        <v>75</v>
      </c>
      <c r="B2" s="126"/>
      <c r="C2" s="126"/>
      <c r="D2" s="126"/>
      <c r="E2" s="126"/>
      <c r="F2" s="126"/>
    </row>
    <row r="3" spans="1:6" ht="33" x14ac:dyDescent="0.25">
      <c r="A3" s="72" t="s">
        <v>0</v>
      </c>
      <c r="B3" s="72" t="s">
        <v>1</v>
      </c>
      <c r="C3" s="73" t="s">
        <v>76</v>
      </c>
      <c r="D3" s="73" t="s">
        <v>77</v>
      </c>
      <c r="E3" s="100" t="s">
        <v>78</v>
      </c>
      <c r="F3" s="74" t="s">
        <v>79</v>
      </c>
    </row>
    <row r="4" spans="1:6" ht="16.5" x14ac:dyDescent="0.25">
      <c r="A4" s="54">
        <v>1</v>
      </c>
      <c r="B4" s="55" t="s">
        <v>8</v>
      </c>
      <c r="C4" s="39">
        <v>59743.040000000001</v>
      </c>
      <c r="D4" s="39">
        <v>65250.080000000002</v>
      </c>
      <c r="E4" s="39">
        <v>65250.080000000002</v>
      </c>
      <c r="F4" s="92">
        <f>SUM(C4:E4)</f>
        <v>190243.20000000001</v>
      </c>
    </row>
    <row r="5" spans="1:6" ht="16.5" x14ac:dyDescent="0.25">
      <c r="A5" s="54">
        <v>2</v>
      </c>
      <c r="B5" s="55" t="s">
        <v>9</v>
      </c>
      <c r="C5" s="39">
        <v>99865.760000000024</v>
      </c>
      <c r="D5" s="39">
        <v>99865.760000000024</v>
      </c>
      <c r="E5" s="39">
        <v>99865.760000000024</v>
      </c>
      <c r="F5" s="92">
        <f t="shared" ref="F5:F16" si="0">SUM(C5:E5)</f>
        <v>299597.28000000009</v>
      </c>
    </row>
    <row r="6" spans="1:6" ht="16.5" x14ac:dyDescent="0.25">
      <c r="A6" s="54">
        <v>3</v>
      </c>
      <c r="B6" s="55" t="s">
        <v>10</v>
      </c>
      <c r="C6" s="39">
        <v>133314.76999999999</v>
      </c>
      <c r="D6" s="39">
        <v>133314.76999999999</v>
      </c>
      <c r="E6" s="39">
        <v>133314.76999999999</v>
      </c>
      <c r="F6" s="92">
        <f t="shared" si="0"/>
        <v>399944.30999999994</v>
      </c>
    </row>
    <row r="7" spans="1:6" ht="16.5" x14ac:dyDescent="0.25">
      <c r="A7" s="54">
        <v>4</v>
      </c>
      <c r="B7" s="55" t="s">
        <v>11</v>
      </c>
      <c r="C7" s="39">
        <v>61623.420000000013</v>
      </c>
      <c r="D7" s="39">
        <v>61623.420000000013</v>
      </c>
      <c r="E7" s="39">
        <v>61623.420000000013</v>
      </c>
      <c r="F7" s="92">
        <f t="shared" si="0"/>
        <v>184870.26000000004</v>
      </c>
    </row>
    <row r="8" spans="1:6" ht="16.5" x14ac:dyDescent="0.25">
      <c r="A8" s="54">
        <v>5</v>
      </c>
      <c r="B8" s="55" t="s">
        <v>12</v>
      </c>
      <c r="C8" s="39">
        <v>96744.567599999995</v>
      </c>
      <c r="D8" s="39">
        <v>97657.252200000032</v>
      </c>
      <c r="E8" s="39">
        <v>97657.252200000032</v>
      </c>
      <c r="F8" s="92">
        <f t="shared" si="0"/>
        <v>292059.07200000004</v>
      </c>
    </row>
    <row r="9" spans="1:6" ht="16.5" x14ac:dyDescent="0.25">
      <c r="A9" s="54">
        <v>6</v>
      </c>
      <c r="B9" s="55" t="s">
        <v>13</v>
      </c>
      <c r="C9" s="39">
        <v>93512.400000000023</v>
      </c>
      <c r="D9" s="39">
        <v>93512.400000000023</v>
      </c>
      <c r="E9" s="39">
        <v>93512.400000000023</v>
      </c>
      <c r="F9" s="92">
        <f t="shared" si="0"/>
        <v>280537.20000000007</v>
      </c>
    </row>
    <row r="10" spans="1:6" ht="16.5" x14ac:dyDescent="0.25">
      <c r="A10" s="54">
        <v>7</v>
      </c>
      <c r="B10" s="55" t="s">
        <v>14</v>
      </c>
      <c r="C10" s="39">
        <v>81412.11</v>
      </c>
      <c r="D10" s="39">
        <v>81412.11</v>
      </c>
      <c r="E10" s="39">
        <v>81412.11</v>
      </c>
      <c r="F10" s="92">
        <f t="shared" si="0"/>
        <v>244236.33000000002</v>
      </c>
    </row>
    <row r="11" spans="1:6" ht="16.5" x14ac:dyDescent="0.25">
      <c r="A11" s="54">
        <v>8</v>
      </c>
      <c r="B11" s="55" t="s">
        <v>15</v>
      </c>
      <c r="C11" s="39">
        <v>54082.53</v>
      </c>
      <c r="D11" s="39">
        <v>54082.53</v>
      </c>
      <c r="E11" s="39">
        <v>54082.53</v>
      </c>
      <c r="F11" s="92">
        <f t="shared" si="0"/>
        <v>162247.59</v>
      </c>
    </row>
    <row r="12" spans="1:6" ht="16.5" x14ac:dyDescent="0.25">
      <c r="A12" s="54">
        <v>9</v>
      </c>
      <c r="B12" s="55" t="s">
        <v>16</v>
      </c>
      <c r="C12" s="39">
        <v>89042.400000000023</v>
      </c>
      <c r="D12" s="39">
        <v>89042.400000000023</v>
      </c>
      <c r="E12" s="39">
        <v>89042.400000000023</v>
      </c>
      <c r="F12" s="92">
        <f t="shared" si="0"/>
        <v>267127.20000000007</v>
      </c>
    </row>
    <row r="13" spans="1:6" ht="16.5" x14ac:dyDescent="0.25">
      <c r="A13" s="54">
        <v>10</v>
      </c>
      <c r="B13" s="55" t="s">
        <v>17</v>
      </c>
      <c r="C13" s="39">
        <v>57867</v>
      </c>
      <c r="D13" s="39">
        <v>57867</v>
      </c>
      <c r="E13" s="39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39">
        <v>54082.53</v>
      </c>
      <c r="D14" s="39">
        <v>54082.53</v>
      </c>
      <c r="E14" s="39">
        <v>54082.53</v>
      </c>
      <c r="F14" s="92">
        <f t="shared" si="0"/>
        <v>162247.59</v>
      </c>
    </row>
    <row r="15" spans="1:6" ht="16.5" x14ac:dyDescent="0.25">
      <c r="A15" s="54">
        <v>12</v>
      </c>
      <c r="B15" s="55" t="s">
        <v>60</v>
      </c>
      <c r="C15" s="39">
        <v>55074.87</v>
      </c>
      <c r="D15" s="39">
        <v>55074.87</v>
      </c>
      <c r="E15" s="39">
        <v>55074.87</v>
      </c>
      <c r="F15" s="92">
        <f t="shared" si="0"/>
        <v>165224.61000000002</v>
      </c>
    </row>
    <row r="16" spans="1:6" ht="16.5" x14ac:dyDescent="0.25">
      <c r="A16" s="54">
        <v>13</v>
      </c>
      <c r="B16" s="55" t="s">
        <v>70</v>
      </c>
      <c r="C16" s="39">
        <v>52299</v>
      </c>
      <c r="D16" s="39">
        <v>52299</v>
      </c>
      <c r="E16" s="39">
        <v>52299</v>
      </c>
      <c r="F16" s="92">
        <f t="shared" si="0"/>
        <v>156897</v>
      </c>
    </row>
    <row r="17" spans="1:6" ht="16.5" x14ac:dyDescent="0.25">
      <c r="A17" s="149" t="s">
        <v>7</v>
      </c>
      <c r="B17" s="150"/>
      <c r="C17" s="150"/>
      <c r="D17" s="150"/>
      <c r="E17" s="150"/>
      <c r="F17" s="94">
        <f>SUM(F4:F16)</f>
        <v>2978832.642</v>
      </c>
    </row>
    <row r="18" spans="1:6" ht="16.5" x14ac:dyDescent="0.25">
      <c r="A18" s="67"/>
      <c r="B18" s="67"/>
      <c r="C18" s="69"/>
      <c r="D18" s="67"/>
      <c r="E18" s="67"/>
      <c r="F18" s="67"/>
    </row>
    <row r="19" spans="1:6" ht="16.5" x14ac:dyDescent="0.25">
      <c r="A19" s="143" t="s">
        <v>80</v>
      </c>
      <c r="B19" s="143"/>
      <c r="C19" s="86">
        <f>F17*30%</f>
        <v>893649.79259999993</v>
      </c>
      <c r="D19" s="101" t="s">
        <v>26</v>
      </c>
      <c r="E19" s="65"/>
      <c r="F19" s="66"/>
    </row>
    <row r="20" spans="1:6" ht="16.5" x14ac:dyDescent="0.25">
      <c r="A20" s="143" t="s">
        <v>81</v>
      </c>
      <c r="B20" s="143"/>
      <c r="C20" s="86">
        <f>F17*70%</f>
        <v>2085182.8493999999</v>
      </c>
      <c r="D20" s="101" t="s">
        <v>26</v>
      </c>
      <c r="E20" s="65"/>
      <c r="F20" s="66"/>
    </row>
    <row r="21" spans="1:6" ht="16.5" x14ac:dyDescent="0.25">
      <c r="A21" s="67"/>
      <c r="B21" s="67"/>
      <c r="C21" s="69"/>
      <c r="D21" s="67"/>
      <c r="E21" s="67"/>
      <c r="F21" s="68"/>
    </row>
    <row r="22" spans="1:6" ht="17.25" x14ac:dyDescent="0.3">
      <c r="A22" s="66"/>
      <c r="B22" s="66"/>
      <c r="C22" s="70"/>
      <c r="D22" s="142" t="s">
        <v>33</v>
      </c>
      <c r="E22" s="142"/>
      <c r="F22" s="142"/>
    </row>
    <row r="23" spans="1:6" ht="16.5" x14ac:dyDescent="0.25">
      <c r="A23" s="109" t="s">
        <v>29</v>
      </c>
      <c r="B23" s="109"/>
      <c r="C23" s="109"/>
      <c r="D23" s="109" t="s">
        <v>34</v>
      </c>
      <c r="E23" s="109"/>
      <c r="F23" s="109"/>
    </row>
    <row r="24" spans="1:6" ht="17.25" x14ac:dyDescent="0.3">
      <c r="A24" s="70"/>
      <c r="B24" s="70"/>
      <c r="C24" s="70"/>
      <c r="D24" s="109" t="s">
        <v>28</v>
      </c>
      <c r="E24" s="109"/>
      <c r="F24" s="109"/>
    </row>
    <row r="25" spans="1:6" ht="17.25" x14ac:dyDescent="0.3">
      <c r="A25" s="70"/>
      <c r="B25" s="70"/>
      <c r="C25" s="70"/>
      <c r="D25" s="70"/>
      <c r="E25" s="70"/>
      <c r="F25" s="70"/>
    </row>
    <row r="26" spans="1:6" ht="15.75" customHeight="1" x14ac:dyDescent="0.25">
      <c r="A26" s="103" t="s">
        <v>15</v>
      </c>
      <c r="B26" s="103"/>
      <c r="C26" s="103"/>
      <c r="D26" s="103" t="s">
        <v>10</v>
      </c>
      <c r="E26" s="103"/>
      <c r="F26" s="103"/>
    </row>
    <row r="27" spans="1:6" ht="15.75" customHeight="1" x14ac:dyDescent="0.25">
      <c r="A27" s="103"/>
      <c r="B27" s="103"/>
      <c r="C27" s="103"/>
      <c r="D27" s="103"/>
      <c r="E27" s="103"/>
      <c r="F27" s="103"/>
    </row>
    <row r="28" spans="1:6" ht="15.75" customHeight="1" x14ac:dyDescent="0.25">
      <c r="A28" s="103"/>
      <c r="B28" s="103"/>
      <c r="C28" s="103"/>
      <c r="D28" s="103"/>
      <c r="E28" s="103"/>
      <c r="F28" s="103"/>
    </row>
    <row r="29" spans="1:6" ht="15.75" customHeight="1" x14ac:dyDescent="0.25">
      <c r="A29" s="103"/>
      <c r="B29" s="103"/>
      <c r="C29" s="103"/>
      <c r="D29" s="103"/>
      <c r="E29" s="103"/>
      <c r="F29" s="103"/>
    </row>
    <row r="30" spans="1:6" ht="15.75" x14ac:dyDescent="0.25">
      <c r="A30" s="6"/>
      <c r="B30" s="6"/>
      <c r="C30" s="6"/>
      <c r="D30" s="19"/>
      <c r="E30" s="19"/>
      <c r="F30" s="19"/>
    </row>
  </sheetData>
  <mergeCells count="12">
    <mergeCell ref="A20:B20"/>
    <mergeCell ref="A1:C1"/>
    <mergeCell ref="D1:F1"/>
    <mergeCell ref="A2:F2"/>
    <mergeCell ref="A17:E17"/>
    <mergeCell ref="A19:B19"/>
    <mergeCell ref="D22:F22"/>
    <mergeCell ref="A23:C23"/>
    <mergeCell ref="D23:F23"/>
    <mergeCell ref="D24:F24"/>
    <mergeCell ref="A26:C29"/>
    <mergeCell ref="D26:F29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1.2019</vt:lpstr>
      <vt:lpstr>THANG 2.2019</vt:lpstr>
      <vt:lpstr>THANG 3.2019</vt:lpstr>
      <vt:lpstr>QUI I.2019</vt:lpstr>
      <vt:lpstr>THANG 4</vt:lpstr>
      <vt:lpstr>THANG 5</vt:lpstr>
      <vt:lpstr>THANG 6</vt:lpstr>
      <vt:lpstr>QUY II.2019</vt:lpstr>
      <vt:lpstr>THANG 7</vt:lpstr>
      <vt:lpstr>THANG 8</vt:lpstr>
      <vt:lpstr>THANG 9</vt:lpstr>
      <vt:lpstr>QUY III.2019</vt:lpstr>
      <vt:lpstr>THANG 10</vt:lpstr>
      <vt:lpstr>THANG 11</vt:lpstr>
      <vt:lpstr>THANG 12</vt:lpstr>
      <vt:lpstr>QUY IV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LLCT1</cp:lastModifiedBy>
  <cp:lastPrinted>2019-12-14T11:20:08Z</cp:lastPrinted>
  <dcterms:created xsi:type="dcterms:W3CDTF">2017-08-14T00:21:34Z</dcterms:created>
  <dcterms:modified xsi:type="dcterms:W3CDTF">2019-12-14T11:20:24Z</dcterms:modified>
</cp:coreProperties>
</file>